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55" windowHeight="8340" activeTab="0"/>
  </bookViews>
  <sheets>
    <sheet name="Data Entry" sheetId="1" r:id="rId1"/>
    <sheet name="Summary Information" sheetId="2" r:id="rId2"/>
  </sheets>
  <definedNames/>
  <calcPr fullCalcOnLoad="1"/>
</workbook>
</file>

<file path=xl/sharedStrings.xml><?xml version="1.0" encoding="utf-8"?>
<sst xmlns="http://schemas.openxmlformats.org/spreadsheetml/2006/main" count="96" uniqueCount="82">
  <si>
    <t>Data</t>
  </si>
  <si>
    <t>Classes</t>
  </si>
  <si>
    <t>1ST CLASS</t>
  </si>
  <si>
    <t>2ND CLASS</t>
  </si>
  <si>
    <t>3RD CLASS</t>
  </si>
  <si>
    <t>4TH CLASS</t>
  </si>
  <si>
    <t>5TH CLASS</t>
  </si>
  <si>
    <t>6TH CLASS</t>
  </si>
  <si>
    <t>Number of obs:</t>
  </si>
  <si>
    <t>Number of classes:</t>
  </si>
  <si>
    <t>Minimum value:</t>
  </si>
  <si>
    <t>Maximum value:</t>
  </si>
  <si>
    <t>Range:</t>
  </si>
  <si>
    <t>Class width:</t>
  </si>
  <si>
    <t>7TH CLASS</t>
  </si>
  <si>
    <t>8TH CLASS</t>
  </si>
  <si>
    <t>9TH CLASS</t>
  </si>
  <si>
    <t>10TH CLASS</t>
  </si>
  <si>
    <t>Used for graphing</t>
  </si>
  <si>
    <t>left</t>
  </si>
  <si>
    <t>top</t>
  </si>
  <si>
    <t>right</t>
  </si>
  <si>
    <t>mean</t>
  </si>
  <si>
    <t>Density</t>
  </si>
  <si>
    <t>Mean</t>
  </si>
  <si>
    <t>Median</t>
  </si>
  <si>
    <t>Mode</t>
  </si>
  <si>
    <t>S</t>
  </si>
  <si>
    <t>Range</t>
  </si>
  <si>
    <t>IQR</t>
  </si>
  <si>
    <t>CV</t>
  </si>
  <si>
    <t>Min</t>
  </si>
  <si>
    <t>Max</t>
  </si>
  <si>
    <t>Variance</t>
  </si>
  <si>
    <t>Q1</t>
  </si>
  <si>
    <t>Q3</t>
  </si>
  <si>
    <t>Series for boxplot:</t>
  </si>
  <si>
    <t>q1</t>
  </si>
  <si>
    <t>q3</t>
  </si>
  <si>
    <t>median</t>
  </si>
  <si>
    <t>bottom</t>
  </si>
  <si>
    <t>top line</t>
  </si>
  <si>
    <t>bottom line</t>
  </si>
  <si>
    <t>mid line</t>
  </si>
  <si>
    <t>Boxplot stuff</t>
  </si>
  <si>
    <t xml:space="preserve">Dotplot </t>
  </si>
  <si>
    <t>line</t>
  </si>
  <si>
    <t>Dotplot stuff</t>
  </si>
  <si>
    <t>Series for empirical rule</t>
  </si>
  <si>
    <t>mean-s</t>
  </si>
  <si>
    <t>mean-2*s</t>
  </si>
  <si>
    <t>mean+2*s</t>
  </si>
  <si>
    <t>mean-3*s</t>
  </si>
  <si>
    <t>mean+3*s</t>
  </si>
  <si>
    <t>mean+s</t>
  </si>
  <si>
    <t>N</t>
  </si>
  <si>
    <t>jitter values</t>
  </si>
  <si>
    <t>x cord</t>
  </si>
  <si>
    <t xml:space="preserve"> </t>
  </si>
  <si>
    <t>check for non-numeric</t>
  </si>
  <si>
    <t>sum for non-numeric</t>
  </si>
  <si>
    <t xml:space="preserve">*  Histogram </t>
  </si>
  <si>
    <t>*  Boxplot</t>
  </si>
  <si>
    <t>Type the data in carefully, do not skip cells when entering</t>
  </si>
  <si>
    <t>*  Dotplot with mean and standard deviation labels.</t>
  </si>
  <si>
    <t>*  Simple summary statistics</t>
  </si>
  <si>
    <t>Std. Dev.</t>
  </si>
  <si>
    <t xml:space="preserve">   Miscellaneous</t>
  </si>
  <si>
    <t xml:space="preserve">       Spread</t>
  </si>
  <si>
    <t>of this sheet.  You must have no more than 1000 observations.</t>
  </si>
  <si>
    <t xml:space="preserve"> Summary Table</t>
  </si>
  <si>
    <t xml:space="preserve">       Location</t>
  </si>
  <si>
    <t xml:space="preserve">data.  An error message will be displayed if any data </t>
  </si>
  <si>
    <t>values are non-numeric.</t>
  </si>
  <si>
    <t>normal curve</t>
  </si>
  <si>
    <t>MIN/MAX Points</t>
  </si>
  <si>
    <t>Data Summary Template</t>
  </si>
  <si>
    <t xml:space="preserve">  This purpose of this template is to describe a univariate distribution.  </t>
  </si>
  <si>
    <t xml:space="preserve">  The output provided:</t>
  </si>
  <si>
    <t xml:space="preserve">  To use this template, simple type or paste the data in column A</t>
  </si>
  <si>
    <t xml:space="preserve">            Please email suggestions for improvement to:  cmalone@stat.ksu.edu</t>
  </si>
  <si>
    <t xml:space="preserve">                       Christopher J. Malone is the copyrighter of this template. All rights reserved.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</si>
</sst>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6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6.75"/>
      <name val="Arial"/>
      <family val="2"/>
    </font>
    <font>
      <sz val="8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 style="double">
        <color indexed="56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 style="double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12"/>
      </left>
      <right style="thick">
        <color indexed="56"/>
      </right>
      <top style="thin">
        <color indexed="56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0" fillId="0" borderId="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9" fillId="2" borderId="18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 indent="2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3" fillId="2" borderId="13" xfId="0" applyFont="1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/>
      <protection/>
    </xf>
    <xf numFmtId="0" fontId="9" fillId="2" borderId="24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9" fillId="2" borderId="18" xfId="0" applyFont="1" applyFill="1" applyBorder="1" applyAlignment="1" applyProtection="1">
      <alignment horizontal="left" indent="1"/>
      <protection/>
    </xf>
    <xf numFmtId="0" fontId="9" fillId="2" borderId="18" xfId="0" applyFont="1" applyFill="1" applyBorder="1" applyAlignment="1" applyProtection="1">
      <alignment horizontal="left"/>
      <protection/>
    </xf>
    <xf numFmtId="0" fontId="9" fillId="2" borderId="18" xfId="0" applyFont="1" applyFill="1" applyBorder="1" applyAlignment="1" applyProtection="1">
      <alignment horizontal="left" indent="2"/>
      <protection/>
    </xf>
    <xf numFmtId="0" fontId="13" fillId="2" borderId="28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14" fillId="2" borderId="29" xfId="0" applyFont="1" applyFill="1" applyBorder="1" applyAlignment="1" applyProtection="1">
      <alignment horizontal="center"/>
      <protection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scatterChart>
        <c:scatterStyle val="smooth"/>
        <c:varyColors val="0"/>
        <c:ser>
          <c:idx val="0"/>
          <c:order val="0"/>
          <c:tx>
            <c:v>c1L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Entry'!$AH$2:$AI$2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'Data Entry'!$AJ$2:$AK$2</c:f>
              <c:numCache>
                <c:ptCount val="2"/>
                <c:pt idx="0">
                  <c:v>0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1"/>
          <c:order val="1"/>
          <c:tx>
            <c:v>c2L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Entry'!$AH$3:$AI$3</c:f>
              <c:numCache>
                <c:ptCount val="2"/>
                <c:pt idx="0">
                  <c:v>11.8</c:v>
                </c:pt>
                <c:pt idx="1">
                  <c:v>11.8</c:v>
                </c:pt>
              </c:numCache>
            </c:numRef>
          </c:xVal>
          <c:yVal>
            <c:numRef>
              <c:f>'Data Entry'!$AJ$3:$AK$3</c:f>
              <c:numCache>
                <c:ptCount val="2"/>
                <c:pt idx="0">
                  <c:v>0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2"/>
          <c:order val="2"/>
          <c:tx>
            <c:v>c3L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Entry'!$AH$4:$AI$4</c:f>
              <c:numCach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xVal>
          <c:yVal>
            <c:numRef>
              <c:f>'Data Entry'!$AJ$4:$AK$4</c:f>
              <c:numCache>
                <c:ptCount val="2"/>
                <c:pt idx="0">
                  <c:v>0</c:v>
                </c:pt>
                <c:pt idx="1">
                  <c:v>0.2380952380952381</c:v>
                </c:pt>
              </c:numCache>
            </c:numRef>
          </c:yVal>
          <c:smooth val="1"/>
        </c:ser>
        <c:ser>
          <c:idx val="3"/>
          <c:order val="3"/>
          <c:tx>
            <c:v>c4L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Entry'!$AH$5:$AI$5</c:f>
              <c:numCache>
                <c:ptCount val="2"/>
                <c:pt idx="0">
                  <c:v>15.4</c:v>
                </c:pt>
                <c:pt idx="1">
                  <c:v>15.4</c:v>
                </c:pt>
              </c:numCache>
            </c:numRef>
          </c:xVal>
          <c:yVal>
            <c:numRef>
              <c:f>'Data Entry'!$AJ$5:$AK$5</c:f>
              <c:numCache>
                <c:ptCount val="2"/>
                <c:pt idx="0">
                  <c:v>0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4"/>
          <c:order val="4"/>
          <c:tx>
            <c:v>c5L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Entry'!$AH$6:$AI$6</c:f>
              <c:numCache>
                <c:ptCount val="2"/>
                <c:pt idx="0">
                  <c:v>17.2</c:v>
                </c:pt>
                <c:pt idx="1">
                  <c:v>17.2</c:v>
                </c:pt>
              </c:numCache>
            </c:numRef>
          </c:xVal>
          <c:yVal>
            <c:numRef>
              <c:f>'Data Entry'!$AJ$6:$AK$6</c:f>
              <c:numCache>
                <c:ptCount val="2"/>
                <c:pt idx="0">
                  <c:v>0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5"/>
          <c:order val="5"/>
          <c:tx>
            <c:v>c6L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Entry'!$AH$7:$AI$7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'Data Entry'!$AJ$7:$AK$7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c7L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Entry'!$AH$8:$AI$8</c:f>
              <c:numCache>
                <c:ptCount val="2"/>
              </c:numCache>
            </c:numRef>
          </c:xVal>
          <c:yVal>
            <c:numRef>
              <c:f>'Data Entry'!$AJ$8:$AK$8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c8L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Entry'!$AH$9:$AI$9</c:f>
              <c:numCache>
                <c:ptCount val="2"/>
              </c:numCache>
            </c:numRef>
          </c:xVal>
          <c:yVal>
            <c:numRef>
              <c:f>'Data Entry'!$AJ$9:$AK$9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c9L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Entry'!$AH$10:$AI$10</c:f>
              <c:numCache>
                <c:ptCount val="2"/>
              </c:numCache>
            </c:numRef>
          </c:xVal>
          <c:yVal>
            <c:numRef>
              <c:f>'Data Entry'!$AJ$10:$AK$10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c10L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Entry'!$AH$11:$AI$11</c:f>
              <c:numCache>
                <c:ptCount val="2"/>
              </c:numCache>
            </c:numRef>
          </c:xVal>
          <c:yVal>
            <c:numRef>
              <c:f>'Data Entry'!$AJ$11:$AK$11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0"/>
          <c:tx>
            <c:v>c1T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Entry'!$AM$2:$AN$2</c:f>
              <c:numCache>
                <c:ptCount val="2"/>
                <c:pt idx="0">
                  <c:v>10</c:v>
                </c:pt>
                <c:pt idx="1">
                  <c:v>11.8</c:v>
                </c:pt>
              </c:numCache>
            </c:numRef>
          </c:xVal>
          <c:yVal>
            <c:numRef>
              <c:f>'Data Entry'!$AO$2:$AP$2</c:f>
              <c:numCache>
                <c:ptCount val="2"/>
                <c:pt idx="0">
                  <c:v>0.03968253968253968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12"/>
          <c:order val="11"/>
          <c:tx>
            <c:v>c2T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Entry'!$AM$3:$AN$3</c:f>
              <c:numCache>
                <c:ptCount val="2"/>
                <c:pt idx="0">
                  <c:v>11.8</c:v>
                </c:pt>
                <c:pt idx="1">
                  <c:v>13.6</c:v>
                </c:pt>
              </c:numCache>
            </c:numRef>
          </c:xVal>
          <c:yVal>
            <c:numRef>
              <c:f>'Data Entry'!$AO$3:$AP$3</c:f>
              <c:numCache>
                <c:ptCount val="2"/>
                <c:pt idx="0">
                  <c:v>0.11904761904761905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13"/>
          <c:order val="12"/>
          <c:tx>
            <c:v>c3T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Entry'!$AM$4:$AN$4</c:f>
              <c:numCache>
                <c:ptCount val="2"/>
                <c:pt idx="0">
                  <c:v>13.6</c:v>
                </c:pt>
                <c:pt idx="1">
                  <c:v>15.4</c:v>
                </c:pt>
              </c:numCache>
            </c:numRef>
          </c:xVal>
          <c:yVal>
            <c:numRef>
              <c:f>'Data Entry'!$AO$4:$AP$4</c:f>
              <c:numCache>
                <c:ptCount val="2"/>
                <c:pt idx="0">
                  <c:v>0.2380952380952381</c:v>
                </c:pt>
                <c:pt idx="1">
                  <c:v>0.2380952380952381</c:v>
                </c:pt>
              </c:numCache>
            </c:numRef>
          </c:yVal>
          <c:smooth val="1"/>
        </c:ser>
        <c:ser>
          <c:idx val="14"/>
          <c:order val="13"/>
          <c:tx>
            <c:v>c4T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Entry'!$AM$5:$AN$5</c:f>
              <c:numCache>
                <c:ptCount val="2"/>
                <c:pt idx="0">
                  <c:v>15.4</c:v>
                </c:pt>
                <c:pt idx="1">
                  <c:v>17.2</c:v>
                </c:pt>
              </c:numCache>
            </c:numRef>
          </c:xVal>
          <c:yVal>
            <c:numRef>
              <c:f>'Data Entry'!$AO$5:$AP$5</c:f>
              <c:numCache>
                <c:ptCount val="2"/>
                <c:pt idx="0">
                  <c:v>0.03968253968253968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15"/>
          <c:order val="14"/>
          <c:tx>
            <c:v>c5T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Entry'!$AM$6:$AN$6</c:f>
              <c:numCache>
                <c:ptCount val="2"/>
                <c:pt idx="0">
                  <c:v>17.2</c:v>
                </c:pt>
                <c:pt idx="1">
                  <c:v>19</c:v>
                </c:pt>
              </c:numCache>
            </c:numRef>
          </c:xVal>
          <c:yVal>
            <c:numRef>
              <c:f>'Data Entry'!$AO$6:$AP$6</c:f>
              <c:numCache>
                <c:ptCount val="2"/>
                <c:pt idx="0">
                  <c:v>0.11904761904761905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16"/>
          <c:order val="15"/>
          <c:tx>
            <c:v>c6T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Entry'!$AM$7:$AN$7</c:f>
              <c:numCache>
                <c:ptCount val="2"/>
                <c:pt idx="0">
                  <c:v>19</c:v>
                </c:pt>
              </c:numCache>
            </c:numRef>
          </c:xVal>
          <c:yVal>
            <c:numRef>
              <c:f>'Data Entry'!$AO$7:$AP$7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6"/>
          <c:tx>
            <c:v>c7T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Entry'!$AM$8:$AN$8</c:f>
              <c:numCache>
                <c:ptCount val="2"/>
              </c:numCache>
            </c:numRef>
          </c:xVal>
          <c:yVal>
            <c:numRef>
              <c:f>'Data Entry'!$AO$8:$AP$8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17"/>
          <c:tx>
            <c:v>c8T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Entry'!$AM$9:$AN$9</c:f>
              <c:numCache>
                <c:ptCount val="2"/>
              </c:numCache>
            </c:numRef>
          </c:xVal>
          <c:yVal>
            <c:numRef>
              <c:f>'Data Entry'!$AO$9:$AP$9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8"/>
          <c:tx>
            <c:v>c9T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Entry'!$AM$10:$AN$10</c:f>
              <c:numCache>
                <c:ptCount val="2"/>
              </c:numCache>
            </c:numRef>
          </c:xVal>
          <c:yVal>
            <c:numRef>
              <c:f>'Data Entry'!$AO$10:$AP$10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0"/>
          <c:order val="19"/>
          <c:tx>
            <c:v>c10T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Entry'!$AM$11:$AN$11</c:f>
              <c:numCache>
                <c:ptCount val="2"/>
              </c:numCache>
            </c:numRef>
          </c:xVal>
          <c:yVal>
            <c:numRef>
              <c:f>'Data Entry'!$AO$11:$AP$11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20"/>
          <c:tx>
            <c:v>c1R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Entry'!$AR$2:$AS$2</c:f>
              <c:numCache>
                <c:ptCount val="2"/>
                <c:pt idx="0">
                  <c:v>11.8</c:v>
                </c:pt>
                <c:pt idx="1">
                  <c:v>11.8</c:v>
                </c:pt>
              </c:numCache>
            </c:numRef>
          </c:xVal>
          <c:yVal>
            <c:numRef>
              <c:f>'Data Entry'!$AT$2:$AU$2</c:f>
              <c:numCache>
                <c:ptCount val="2"/>
                <c:pt idx="0">
                  <c:v>0.03968253968253968</c:v>
                </c:pt>
                <c:pt idx="1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v>c2R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Entry'!$AR$3:$AS$3</c:f>
              <c:numCach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xVal>
          <c:yVal>
            <c:numRef>
              <c:f>'Data Entry'!$AT$3:$AU$3</c:f>
              <c:numCache>
                <c:ptCount val="2"/>
                <c:pt idx="0">
                  <c:v>0.11904761904761905</c:v>
                </c:pt>
                <c:pt idx="1">
                  <c:v>0</c:v>
                </c:pt>
              </c:numCache>
            </c:numRef>
          </c:yVal>
          <c:smooth val="1"/>
        </c:ser>
        <c:ser>
          <c:idx val="22"/>
          <c:order val="22"/>
          <c:tx>
            <c:v>c3R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Entry'!$AR$4:$AS$4</c:f>
              <c:numCache>
                <c:ptCount val="2"/>
                <c:pt idx="0">
                  <c:v>15.4</c:v>
                </c:pt>
                <c:pt idx="1">
                  <c:v>15.4</c:v>
                </c:pt>
              </c:numCache>
            </c:numRef>
          </c:xVal>
          <c:yVal>
            <c:numRef>
              <c:f>'Data Entry'!$AT$4:$AU$4</c:f>
              <c:numCache>
                <c:ptCount val="2"/>
                <c:pt idx="0">
                  <c:v>0.2380952380952381</c:v>
                </c:pt>
                <c:pt idx="1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c4R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Entry'!$AR$5:$AS$5</c:f>
              <c:numCache>
                <c:ptCount val="2"/>
                <c:pt idx="0">
                  <c:v>17.2</c:v>
                </c:pt>
                <c:pt idx="1">
                  <c:v>17.2</c:v>
                </c:pt>
              </c:numCache>
            </c:numRef>
          </c:xVal>
          <c:yVal>
            <c:numRef>
              <c:f>'Data Entry'!$AT$5:$AU$5</c:f>
              <c:numCache>
                <c:ptCount val="2"/>
                <c:pt idx="0">
                  <c:v>0.03968253968253968</c:v>
                </c:pt>
                <c:pt idx="1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c5R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Entry'!$AR$6:$AS$6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'Data Entry'!$AT$6:$AU$6</c:f>
              <c:numCache>
                <c:ptCount val="2"/>
                <c:pt idx="0">
                  <c:v>0.11904761904761905</c:v>
                </c:pt>
                <c:pt idx="1">
                  <c:v>0</c:v>
                </c:pt>
              </c:numCache>
            </c:numRef>
          </c:yVal>
          <c:smooth val="1"/>
        </c:ser>
        <c:ser>
          <c:idx val="25"/>
          <c:order val="25"/>
          <c:tx>
            <c:v>c6R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Entry'!$AR$7:$AS$7</c:f>
              <c:numCache>
                <c:ptCount val="2"/>
              </c:numCache>
            </c:numRef>
          </c:xVal>
          <c:yVal>
            <c:numRef>
              <c:f>'Data Entry'!$AT$7:$AU$7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c7R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Entry'!$AR$8:$AS$8</c:f>
              <c:numCache>
                <c:ptCount val="2"/>
              </c:numCache>
            </c:numRef>
          </c:xVal>
          <c:yVal>
            <c:numRef>
              <c:f>'Data Entry'!$AT$8:$AU$8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c8R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Entry'!$AR$9:$AS$9</c:f>
              <c:numCache>
                <c:ptCount val="2"/>
              </c:numCache>
            </c:numRef>
          </c:xVal>
          <c:yVal>
            <c:numRef>
              <c:f>'Data Entry'!$AT$9:$AU$9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c9R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Entry'!$AR$10:$AS$10</c:f>
              <c:numCache>
                <c:ptCount val="2"/>
              </c:numCache>
            </c:numRef>
          </c:xVal>
          <c:yVal>
            <c:numRef>
              <c:f>'Data Entry'!$AT$10:$AU$10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c10R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'Data Entry'!$AR$11:$AS$11</c:f>
              <c:numCache>
                <c:ptCount val="2"/>
              </c:numCache>
            </c:numRef>
          </c:xVal>
          <c:yVal>
            <c:numRef>
              <c:f>'Data Entry'!$AT$11:$AU$11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0"/>
          <c:order val="30"/>
          <c:tx>
            <c:v>q1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Entry'!$S$29:$S$30</c:f>
              <c:numCache>
                <c:ptCount val="2"/>
                <c:pt idx="0">
                  <c:v>13.25</c:v>
                </c:pt>
                <c:pt idx="1">
                  <c:v>13.25</c:v>
                </c:pt>
              </c:numCache>
            </c:numRef>
          </c:xVal>
          <c:yVal>
            <c:numRef>
              <c:f>'Data Entry'!$R$29:$R$30</c:f>
              <c:numCache>
                <c:ptCount val="2"/>
                <c:pt idx="0">
                  <c:v>-0.11904761904761904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1"/>
          <c:order val="31"/>
          <c:tx>
            <c:v>q3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Entry'!$S$31:$S$32</c:f>
              <c:numCache>
                <c:ptCount val="2"/>
                <c:pt idx="0">
                  <c:v>15.75</c:v>
                </c:pt>
                <c:pt idx="1">
                  <c:v>15.75</c:v>
                </c:pt>
              </c:numCache>
            </c:numRef>
          </c:xVal>
          <c:yVal>
            <c:numRef>
              <c:f>'Data Entry'!$R$31:$R$32</c:f>
              <c:numCache>
                <c:ptCount val="2"/>
                <c:pt idx="0">
                  <c:v>-0.11904761904761904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2"/>
          <c:order val="32"/>
          <c:tx>
            <c:v>median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Entry'!$S$33:$S$34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'Data Entry'!$R$33:$R$34</c:f>
              <c:numCache>
                <c:ptCount val="2"/>
                <c:pt idx="0">
                  <c:v>-0.11904761904761904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3"/>
          <c:order val="33"/>
          <c:tx>
            <c:v>box_top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Entry'!$S$35:$S$36</c:f>
              <c:numCache>
                <c:ptCount val="2"/>
                <c:pt idx="0">
                  <c:v>13.25</c:v>
                </c:pt>
                <c:pt idx="1">
                  <c:v>15.75</c:v>
                </c:pt>
              </c:numCache>
            </c:numRef>
          </c:xVal>
          <c:yVal>
            <c:numRef>
              <c:f>'Data Entry'!$R$35:$R$36</c:f>
              <c:numCache>
                <c:ptCount val="2"/>
                <c:pt idx="0">
                  <c:v>-0.07142857142857142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4"/>
          <c:order val="34"/>
          <c:tx>
            <c:v>box_bottom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Entry'!$S$37:$S$38</c:f>
              <c:numCache>
                <c:ptCount val="2"/>
                <c:pt idx="0">
                  <c:v>13.25</c:v>
                </c:pt>
                <c:pt idx="1">
                  <c:v>15.75</c:v>
                </c:pt>
              </c:numCache>
            </c:numRef>
          </c:xVal>
          <c:yVal>
            <c:numRef>
              <c:f>'Data Entry'!$R$37:$R$38</c:f>
              <c:numCache>
                <c:ptCount val="2"/>
                <c:pt idx="0">
                  <c:v>-0.11904761904761904</c:v>
                </c:pt>
                <c:pt idx="1">
                  <c:v>-0.11904761904761904</c:v>
                </c:pt>
              </c:numCache>
            </c:numRef>
          </c:yVal>
          <c:smooth val="1"/>
        </c:ser>
        <c:ser>
          <c:idx val="35"/>
          <c:order val="35"/>
          <c:tx>
            <c:v>Lower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Entry'!$S$39:$S$40</c:f>
              <c:numCache>
                <c:ptCount val="2"/>
                <c:pt idx="0">
                  <c:v>10</c:v>
                </c:pt>
                <c:pt idx="1">
                  <c:v>13.25</c:v>
                </c:pt>
              </c:numCache>
            </c:numRef>
          </c:xVal>
          <c:yVal>
            <c:numRef>
              <c:f>'Data Entry'!$R$39:$R$40</c:f>
              <c:numCache>
                <c:ptCount val="2"/>
                <c:pt idx="0">
                  <c:v>-0.09523809523809523</c:v>
                </c:pt>
                <c:pt idx="1">
                  <c:v>-0.09523809523809523</c:v>
                </c:pt>
              </c:numCache>
            </c:numRef>
          </c:yVal>
          <c:smooth val="1"/>
        </c:ser>
        <c:ser>
          <c:idx val="36"/>
          <c:order val="36"/>
          <c:tx>
            <c:v>Upper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Entry'!$S$41:$S$42</c:f>
              <c:numCache>
                <c:ptCount val="2"/>
                <c:pt idx="0">
                  <c:v>15.75</c:v>
                </c:pt>
                <c:pt idx="1">
                  <c:v>19</c:v>
                </c:pt>
              </c:numCache>
            </c:numRef>
          </c:xVal>
          <c:yVal>
            <c:numRef>
              <c:f>'Data Entry'!$R$41:$R$42</c:f>
              <c:numCache>
                <c:ptCount val="2"/>
                <c:pt idx="0">
                  <c:v>-0.09523809523809523</c:v>
                </c:pt>
                <c:pt idx="1">
                  <c:v>-0.09523809523809523</c:v>
                </c:pt>
              </c:numCache>
            </c:numRef>
          </c:yVal>
          <c:smooth val="1"/>
        </c:ser>
        <c:ser>
          <c:idx val="38"/>
          <c:order val="37"/>
          <c:tx>
            <c:v>dotplot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3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Entry'!$BB$2:$BB$1001</c:f>
              <c:numCache>
                <c:ptCount val="1000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16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19</c:v>
                </c:pt>
                <c:pt idx="9">
                  <c:v>14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10</c:v>
                </c:pt>
                <c:pt idx="572">
                  <c:v>10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  <c:pt idx="577">
                  <c:v>10</c:v>
                </c:pt>
                <c:pt idx="578">
                  <c:v>10</c:v>
                </c:pt>
                <c:pt idx="579">
                  <c:v>10</c:v>
                </c:pt>
                <c:pt idx="580">
                  <c:v>10</c:v>
                </c:pt>
                <c:pt idx="581">
                  <c:v>10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10</c:v>
                </c:pt>
                <c:pt idx="586">
                  <c:v>10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10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10</c:v>
                </c:pt>
                <c:pt idx="626">
                  <c:v>10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10</c:v>
                </c:pt>
                <c:pt idx="631">
                  <c:v>10</c:v>
                </c:pt>
                <c:pt idx="632">
                  <c:v>10</c:v>
                </c:pt>
                <c:pt idx="633">
                  <c:v>10</c:v>
                </c:pt>
                <c:pt idx="634">
                  <c:v>10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10</c:v>
                </c:pt>
                <c:pt idx="671">
                  <c:v>10</c:v>
                </c:pt>
                <c:pt idx="672">
                  <c:v>10</c:v>
                </c:pt>
                <c:pt idx="673">
                  <c:v>10</c:v>
                </c:pt>
                <c:pt idx="674">
                  <c:v>10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10</c:v>
                </c:pt>
                <c:pt idx="718">
                  <c:v>10</c:v>
                </c:pt>
                <c:pt idx="719">
                  <c:v>10</c:v>
                </c:pt>
                <c:pt idx="720">
                  <c:v>10</c:v>
                </c:pt>
                <c:pt idx="721">
                  <c:v>10</c:v>
                </c:pt>
                <c:pt idx="722">
                  <c:v>10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10</c:v>
                </c:pt>
                <c:pt idx="727">
                  <c:v>10</c:v>
                </c:pt>
                <c:pt idx="728">
                  <c:v>10</c:v>
                </c:pt>
                <c:pt idx="729">
                  <c:v>10</c:v>
                </c:pt>
                <c:pt idx="730">
                  <c:v>10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10</c:v>
                </c:pt>
                <c:pt idx="736">
                  <c:v>10</c:v>
                </c:pt>
                <c:pt idx="737">
                  <c:v>10</c:v>
                </c:pt>
                <c:pt idx="738">
                  <c:v>10</c:v>
                </c:pt>
                <c:pt idx="739">
                  <c:v>10</c:v>
                </c:pt>
                <c:pt idx="740">
                  <c:v>10</c:v>
                </c:pt>
                <c:pt idx="741">
                  <c:v>10</c:v>
                </c:pt>
                <c:pt idx="742">
                  <c:v>10</c:v>
                </c:pt>
                <c:pt idx="743">
                  <c:v>10</c:v>
                </c:pt>
                <c:pt idx="744">
                  <c:v>10</c:v>
                </c:pt>
                <c:pt idx="745">
                  <c:v>10</c:v>
                </c:pt>
                <c:pt idx="746">
                  <c:v>10</c:v>
                </c:pt>
                <c:pt idx="747">
                  <c:v>10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10</c:v>
                </c:pt>
                <c:pt idx="770">
                  <c:v>10</c:v>
                </c:pt>
                <c:pt idx="771">
                  <c:v>10</c:v>
                </c:pt>
                <c:pt idx="772">
                  <c:v>10</c:v>
                </c:pt>
                <c:pt idx="773">
                  <c:v>10</c:v>
                </c:pt>
                <c:pt idx="774">
                  <c:v>10</c:v>
                </c:pt>
                <c:pt idx="775">
                  <c:v>10</c:v>
                </c:pt>
                <c:pt idx="776">
                  <c:v>10</c:v>
                </c:pt>
                <c:pt idx="777">
                  <c:v>10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10</c:v>
                </c:pt>
                <c:pt idx="799">
                  <c:v>10</c:v>
                </c:pt>
                <c:pt idx="800">
                  <c:v>10</c:v>
                </c:pt>
                <c:pt idx="801">
                  <c:v>10</c:v>
                </c:pt>
                <c:pt idx="802">
                  <c:v>10</c:v>
                </c:pt>
                <c:pt idx="803">
                  <c:v>10</c:v>
                </c:pt>
                <c:pt idx="804">
                  <c:v>10</c:v>
                </c:pt>
                <c:pt idx="805">
                  <c:v>10</c:v>
                </c:pt>
                <c:pt idx="806">
                  <c:v>10</c:v>
                </c:pt>
                <c:pt idx="807">
                  <c:v>10</c:v>
                </c:pt>
                <c:pt idx="808">
                  <c:v>10</c:v>
                </c:pt>
                <c:pt idx="809">
                  <c:v>10</c:v>
                </c:pt>
                <c:pt idx="810">
                  <c:v>10</c:v>
                </c:pt>
                <c:pt idx="811">
                  <c:v>10</c:v>
                </c:pt>
                <c:pt idx="812">
                  <c:v>10</c:v>
                </c:pt>
                <c:pt idx="813">
                  <c:v>10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10</c:v>
                </c:pt>
                <c:pt idx="818">
                  <c:v>10</c:v>
                </c:pt>
                <c:pt idx="819">
                  <c:v>10</c:v>
                </c:pt>
                <c:pt idx="820">
                  <c:v>10</c:v>
                </c:pt>
                <c:pt idx="821">
                  <c:v>10</c:v>
                </c:pt>
                <c:pt idx="822">
                  <c:v>10</c:v>
                </c:pt>
                <c:pt idx="823">
                  <c:v>10</c:v>
                </c:pt>
                <c:pt idx="824">
                  <c:v>10</c:v>
                </c:pt>
                <c:pt idx="825">
                  <c:v>10</c:v>
                </c:pt>
                <c:pt idx="826">
                  <c:v>10</c:v>
                </c:pt>
                <c:pt idx="827">
                  <c:v>10</c:v>
                </c:pt>
                <c:pt idx="828">
                  <c:v>10</c:v>
                </c:pt>
                <c:pt idx="829">
                  <c:v>10</c:v>
                </c:pt>
                <c:pt idx="830">
                  <c:v>10</c:v>
                </c:pt>
                <c:pt idx="831">
                  <c:v>10</c:v>
                </c:pt>
                <c:pt idx="832">
                  <c:v>10</c:v>
                </c:pt>
                <c:pt idx="833">
                  <c:v>10</c:v>
                </c:pt>
                <c:pt idx="834">
                  <c:v>10</c:v>
                </c:pt>
                <c:pt idx="835">
                  <c:v>10</c:v>
                </c:pt>
                <c:pt idx="836">
                  <c:v>10</c:v>
                </c:pt>
                <c:pt idx="837">
                  <c:v>10</c:v>
                </c:pt>
                <c:pt idx="838">
                  <c:v>10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</c:v>
                </c:pt>
                <c:pt idx="862">
                  <c:v>10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10</c:v>
                </c:pt>
                <c:pt idx="869">
                  <c:v>10</c:v>
                </c:pt>
                <c:pt idx="870">
                  <c:v>10</c:v>
                </c:pt>
                <c:pt idx="871">
                  <c:v>10</c:v>
                </c:pt>
                <c:pt idx="872">
                  <c:v>10</c:v>
                </c:pt>
                <c:pt idx="873">
                  <c:v>10</c:v>
                </c:pt>
                <c:pt idx="874">
                  <c:v>10</c:v>
                </c:pt>
                <c:pt idx="875">
                  <c:v>10</c:v>
                </c:pt>
                <c:pt idx="876">
                  <c:v>10</c:v>
                </c:pt>
                <c:pt idx="877">
                  <c:v>10</c:v>
                </c:pt>
                <c:pt idx="878">
                  <c:v>10</c:v>
                </c:pt>
                <c:pt idx="879">
                  <c:v>10</c:v>
                </c:pt>
                <c:pt idx="880">
                  <c:v>10</c:v>
                </c:pt>
                <c:pt idx="881">
                  <c:v>10</c:v>
                </c:pt>
                <c:pt idx="882">
                  <c:v>10</c:v>
                </c:pt>
                <c:pt idx="883">
                  <c:v>10</c:v>
                </c:pt>
                <c:pt idx="884">
                  <c:v>10</c:v>
                </c:pt>
                <c:pt idx="885">
                  <c:v>10</c:v>
                </c:pt>
                <c:pt idx="886">
                  <c:v>10</c:v>
                </c:pt>
                <c:pt idx="887">
                  <c:v>10</c:v>
                </c:pt>
                <c:pt idx="888">
                  <c:v>10</c:v>
                </c:pt>
                <c:pt idx="889">
                  <c:v>10</c:v>
                </c:pt>
                <c:pt idx="890">
                  <c:v>10</c:v>
                </c:pt>
                <c:pt idx="891">
                  <c:v>10</c:v>
                </c:pt>
                <c:pt idx="892">
                  <c:v>10</c:v>
                </c:pt>
                <c:pt idx="893">
                  <c:v>10</c:v>
                </c:pt>
                <c:pt idx="894">
                  <c:v>10</c:v>
                </c:pt>
                <c:pt idx="895">
                  <c:v>10</c:v>
                </c:pt>
                <c:pt idx="896">
                  <c:v>10</c:v>
                </c:pt>
                <c:pt idx="897">
                  <c:v>10</c:v>
                </c:pt>
                <c:pt idx="898">
                  <c:v>10</c:v>
                </c:pt>
                <c:pt idx="899">
                  <c:v>10</c:v>
                </c:pt>
                <c:pt idx="900">
                  <c:v>10</c:v>
                </c:pt>
                <c:pt idx="901">
                  <c:v>10</c:v>
                </c:pt>
                <c:pt idx="902">
                  <c:v>10</c:v>
                </c:pt>
                <c:pt idx="903">
                  <c:v>10</c:v>
                </c:pt>
                <c:pt idx="904">
                  <c:v>10</c:v>
                </c:pt>
                <c:pt idx="905">
                  <c:v>10</c:v>
                </c:pt>
                <c:pt idx="906">
                  <c:v>10</c:v>
                </c:pt>
                <c:pt idx="907">
                  <c:v>10</c:v>
                </c:pt>
                <c:pt idx="908">
                  <c:v>10</c:v>
                </c:pt>
                <c:pt idx="909">
                  <c:v>10</c:v>
                </c:pt>
                <c:pt idx="910">
                  <c:v>10</c:v>
                </c:pt>
                <c:pt idx="911">
                  <c:v>10</c:v>
                </c:pt>
                <c:pt idx="912">
                  <c:v>10</c:v>
                </c:pt>
                <c:pt idx="913">
                  <c:v>10</c:v>
                </c:pt>
                <c:pt idx="914">
                  <c:v>10</c:v>
                </c:pt>
                <c:pt idx="915">
                  <c:v>10</c:v>
                </c:pt>
                <c:pt idx="916">
                  <c:v>10</c:v>
                </c:pt>
                <c:pt idx="917">
                  <c:v>10</c:v>
                </c:pt>
                <c:pt idx="918">
                  <c:v>10</c:v>
                </c:pt>
                <c:pt idx="919">
                  <c:v>10</c:v>
                </c:pt>
                <c:pt idx="920">
                  <c:v>10</c:v>
                </c:pt>
                <c:pt idx="921">
                  <c:v>10</c:v>
                </c:pt>
                <c:pt idx="922">
                  <c:v>10</c:v>
                </c:pt>
                <c:pt idx="923">
                  <c:v>10</c:v>
                </c:pt>
                <c:pt idx="924">
                  <c:v>10</c:v>
                </c:pt>
                <c:pt idx="925">
                  <c:v>10</c:v>
                </c:pt>
                <c:pt idx="926">
                  <c:v>10</c:v>
                </c:pt>
                <c:pt idx="927">
                  <c:v>10</c:v>
                </c:pt>
                <c:pt idx="928">
                  <c:v>10</c:v>
                </c:pt>
                <c:pt idx="929">
                  <c:v>10</c:v>
                </c:pt>
                <c:pt idx="930">
                  <c:v>10</c:v>
                </c:pt>
                <c:pt idx="931">
                  <c:v>10</c:v>
                </c:pt>
                <c:pt idx="932">
                  <c:v>10</c:v>
                </c:pt>
                <c:pt idx="933">
                  <c:v>10</c:v>
                </c:pt>
                <c:pt idx="934">
                  <c:v>10</c:v>
                </c:pt>
                <c:pt idx="935">
                  <c:v>10</c:v>
                </c:pt>
                <c:pt idx="936">
                  <c:v>10</c:v>
                </c:pt>
                <c:pt idx="937">
                  <c:v>10</c:v>
                </c:pt>
                <c:pt idx="938">
                  <c:v>10</c:v>
                </c:pt>
                <c:pt idx="939">
                  <c:v>10</c:v>
                </c:pt>
                <c:pt idx="940">
                  <c:v>10</c:v>
                </c:pt>
                <c:pt idx="941">
                  <c:v>10</c:v>
                </c:pt>
                <c:pt idx="942">
                  <c:v>10</c:v>
                </c:pt>
                <c:pt idx="943">
                  <c:v>10</c:v>
                </c:pt>
                <c:pt idx="944">
                  <c:v>10</c:v>
                </c:pt>
                <c:pt idx="945">
                  <c:v>10</c:v>
                </c:pt>
                <c:pt idx="946">
                  <c:v>10</c:v>
                </c:pt>
                <c:pt idx="947">
                  <c:v>10</c:v>
                </c:pt>
                <c:pt idx="948">
                  <c:v>10</c:v>
                </c:pt>
                <c:pt idx="949">
                  <c:v>10</c:v>
                </c:pt>
                <c:pt idx="950">
                  <c:v>10</c:v>
                </c:pt>
                <c:pt idx="951">
                  <c:v>10</c:v>
                </c:pt>
                <c:pt idx="952">
                  <c:v>10</c:v>
                </c:pt>
                <c:pt idx="953">
                  <c:v>10</c:v>
                </c:pt>
                <c:pt idx="954">
                  <c:v>10</c:v>
                </c:pt>
                <c:pt idx="955">
                  <c:v>10</c:v>
                </c:pt>
                <c:pt idx="956">
                  <c:v>10</c:v>
                </c:pt>
                <c:pt idx="957">
                  <c:v>10</c:v>
                </c:pt>
                <c:pt idx="958">
                  <c:v>10</c:v>
                </c:pt>
                <c:pt idx="959">
                  <c:v>10</c:v>
                </c:pt>
                <c:pt idx="960">
                  <c:v>10</c:v>
                </c:pt>
                <c:pt idx="961">
                  <c:v>10</c:v>
                </c:pt>
                <c:pt idx="962">
                  <c:v>10</c:v>
                </c:pt>
                <c:pt idx="963">
                  <c:v>10</c:v>
                </c:pt>
                <c:pt idx="964">
                  <c:v>10</c:v>
                </c:pt>
                <c:pt idx="965">
                  <c:v>10</c:v>
                </c:pt>
                <c:pt idx="966">
                  <c:v>10</c:v>
                </c:pt>
                <c:pt idx="967">
                  <c:v>10</c:v>
                </c:pt>
                <c:pt idx="968">
                  <c:v>10</c:v>
                </c:pt>
                <c:pt idx="969">
                  <c:v>10</c:v>
                </c:pt>
                <c:pt idx="970">
                  <c:v>10</c:v>
                </c:pt>
                <c:pt idx="971">
                  <c:v>10</c:v>
                </c:pt>
                <c:pt idx="972">
                  <c:v>10</c:v>
                </c:pt>
                <c:pt idx="973">
                  <c:v>10</c:v>
                </c:pt>
                <c:pt idx="974">
                  <c:v>10</c:v>
                </c:pt>
                <c:pt idx="975">
                  <c:v>10</c:v>
                </c:pt>
                <c:pt idx="976">
                  <c:v>10</c:v>
                </c:pt>
                <c:pt idx="977">
                  <c:v>10</c:v>
                </c:pt>
                <c:pt idx="978">
                  <c:v>10</c:v>
                </c:pt>
                <c:pt idx="979">
                  <c:v>10</c:v>
                </c:pt>
                <c:pt idx="980">
                  <c:v>10</c:v>
                </c:pt>
                <c:pt idx="981">
                  <c:v>10</c:v>
                </c:pt>
                <c:pt idx="982">
                  <c:v>10</c:v>
                </c:pt>
                <c:pt idx="983">
                  <c:v>10</c:v>
                </c:pt>
                <c:pt idx="984">
                  <c:v>10</c:v>
                </c:pt>
                <c:pt idx="985">
                  <c:v>10</c:v>
                </c:pt>
                <c:pt idx="986">
                  <c:v>10</c:v>
                </c:pt>
                <c:pt idx="987">
                  <c:v>10</c:v>
                </c:pt>
                <c:pt idx="988">
                  <c:v>10</c:v>
                </c:pt>
                <c:pt idx="989">
                  <c:v>10</c:v>
                </c:pt>
                <c:pt idx="990">
                  <c:v>10</c:v>
                </c:pt>
                <c:pt idx="991">
                  <c:v>10</c:v>
                </c:pt>
                <c:pt idx="992">
                  <c:v>10</c:v>
                </c:pt>
                <c:pt idx="993">
                  <c:v>10</c:v>
                </c:pt>
                <c:pt idx="994">
                  <c:v>10</c:v>
                </c:pt>
                <c:pt idx="995">
                  <c:v>10</c:v>
                </c:pt>
                <c:pt idx="996">
                  <c:v>10</c:v>
                </c:pt>
                <c:pt idx="997">
                  <c:v>10</c:v>
                </c:pt>
                <c:pt idx="998">
                  <c:v>10</c:v>
                </c:pt>
                <c:pt idx="999">
                  <c:v>10</c:v>
                </c:pt>
              </c:numCache>
            </c:numRef>
          </c:xVal>
          <c:yVal>
            <c:numRef>
              <c:f>'Data Entry'!$BA$2:$BA$1001</c:f>
              <c:numCache>
                <c:ptCount val="1000"/>
                <c:pt idx="0">
                  <c:v>-0.1609551276182338</c:v>
                </c:pt>
                <c:pt idx="1">
                  <c:v>-0.16024055851778868</c:v>
                </c:pt>
                <c:pt idx="2">
                  <c:v>-0.16727681886683324</c:v>
                </c:pt>
                <c:pt idx="3">
                  <c:v>-0.16316771955524362</c:v>
                </c:pt>
                <c:pt idx="4">
                  <c:v>-0.16518237715936623</c:v>
                </c:pt>
                <c:pt idx="5">
                  <c:v>-0.16086967579170103</c:v>
                </c:pt>
                <c:pt idx="6">
                  <c:v>-0.1633774253132144</c:v>
                </c:pt>
                <c:pt idx="7">
                  <c:v>-0.16714428133996603</c:v>
                </c:pt>
                <c:pt idx="8">
                  <c:v>-0.16054007588936026</c:v>
                </c:pt>
                <c:pt idx="9">
                  <c:v>-0.1719901846660476</c:v>
                </c:pt>
                <c:pt idx="10">
                  <c:v>-0.16697730149526166</c:v>
                </c:pt>
                <c:pt idx="11">
                  <c:v>-0.15983509832046472</c:v>
                </c:pt>
                <c:pt idx="12">
                  <c:v>-0.1717482164837736</c:v>
                </c:pt>
                <c:pt idx="13">
                  <c:v>-0.17128128328879086</c:v>
                </c:pt>
                <c:pt idx="14">
                  <c:v>-0.1609551276182338</c:v>
                </c:pt>
                <c:pt idx="15">
                  <c:v>-0.1609551276182338</c:v>
                </c:pt>
                <c:pt idx="16">
                  <c:v>-0.1609551276182338</c:v>
                </c:pt>
                <c:pt idx="17">
                  <c:v>-0.1609551276182338</c:v>
                </c:pt>
                <c:pt idx="18">
                  <c:v>-0.1609551276182338</c:v>
                </c:pt>
                <c:pt idx="19">
                  <c:v>-0.1609551276182338</c:v>
                </c:pt>
                <c:pt idx="20">
                  <c:v>-0.1609551276182338</c:v>
                </c:pt>
                <c:pt idx="21">
                  <c:v>-0.1609551276182338</c:v>
                </c:pt>
                <c:pt idx="22">
                  <c:v>-0.1609551276182338</c:v>
                </c:pt>
                <c:pt idx="23">
                  <c:v>-0.1609551276182338</c:v>
                </c:pt>
                <c:pt idx="24">
                  <c:v>-0.1609551276182338</c:v>
                </c:pt>
                <c:pt idx="25">
                  <c:v>-0.1609551276182338</c:v>
                </c:pt>
                <c:pt idx="26">
                  <c:v>-0.1609551276182338</c:v>
                </c:pt>
                <c:pt idx="27">
                  <c:v>-0.1609551276182338</c:v>
                </c:pt>
                <c:pt idx="28">
                  <c:v>-0.1609551276182338</c:v>
                </c:pt>
                <c:pt idx="29">
                  <c:v>-0.1609551276182338</c:v>
                </c:pt>
                <c:pt idx="30">
                  <c:v>-0.1609551276182338</c:v>
                </c:pt>
                <c:pt idx="31">
                  <c:v>-0.1609551276182338</c:v>
                </c:pt>
                <c:pt idx="32">
                  <c:v>-0.1609551276182338</c:v>
                </c:pt>
                <c:pt idx="33">
                  <c:v>-0.1609551276182338</c:v>
                </c:pt>
                <c:pt idx="34">
                  <c:v>-0.1609551276182338</c:v>
                </c:pt>
                <c:pt idx="35">
                  <c:v>-0.1609551276182338</c:v>
                </c:pt>
                <c:pt idx="36">
                  <c:v>-0.1609551276182338</c:v>
                </c:pt>
                <c:pt idx="37">
                  <c:v>-0.1609551276182338</c:v>
                </c:pt>
                <c:pt idx="38">
                  <c:v>-0.1609551276182338</c:v>
                </c:pt>
                <c:pt idx="39">
                  <c:v>-0.1609551276182338</c:v>
                </c:pt>
                <c:pt idx="40">
                  <c:v>-0.1609551276182338</c:v>
                </c:pt>
                <c:pt idx="41">
                  <c:v>-0.1609551276182338</c:v>
                </c:pt>
                <c:pt idx="42">
                  <c:v>-0.1609551276182338</c:v>
                </c:pt>
                <c:pt idx="43">
                  <c:v>-0.1609551276182338</c:v>
                </c:pt>
                <c:pt idx="44">
                  <c:v>-0.1609551276182338</c:v>
                </c:pt>
                <c:pt idx="45">
                  <c:v>-0.1609551276182338</c:v>
                </c:pt>
                <c:pt idx="46">
                  <c:v>-0.1609551276182338</c:v>
                </c:pt>
                <c:pt idx="47">
                  <c:v>-0.1609551276182338</c:v>
                </c:pt>
                <c:pt idx="48">
                  <c:v>-0.1609551276182338</c:v>
                </c:pt>
                <c:pt idx="49">
                  <c:v>-0.1609551276182338</c:v>
                </c:pt>
                <c:pt idx="50">
                  <c:v>-0.1609551276182338</c:v>
                </c:pt>
                <c:pt idx="51">
                  <c:v>-0.1609551276182338</c:v>
                </c:pt>
                <c:pt idx="52">
                  <c:v>-0.1609551276182338</c:v>
                </c:pt>
                <c:pt idx="53">
                  <c:v>-0.1609551276182338</c:v>
                </c:pt>
                <c:pt idx="54">
                  <c:v>-0.1609551276182338</c:v>
                </c:pt>
                <c:pt idx="55">
                  <c:v>-0.1609551276182338</c:v>
                </c:pt>
                <c:pt idx="56">
                  <c:v>-0.1609551276182338</c:v>
                </c:pt>
                <c:pt idx="57">
                  <c:v>-0.1609551276182338</c:v>
                </c:pt>
                <c:pt idx="58">
                  <c:v>-0.1609551276182338</c:v>
                </c:pt>
                <c:pt idx="59">
                  <c:v>-0.1609551276182338</c:v>
                </c:pt>
                <c:pt idx="60">
                  <c:v>-0.1609551276182338</c:v>
                </c:pt>
                <c:pt idx="61">
                  <c:v>-0.1609551276182338</c:v>
                </c:pt>
                <c:pt idx="62">
                  <c:v>-0.1609551276182338</c:v>
                </c:pt>
                <c:pt idx="63">
                  <c:v>-0.1609551276182338</c:v>
                </c:pt>
                <c:pt idx="64">
                  <c:v>-0.1609551276182338</c:v>
                </c:pt>
                <c:pt idx="65">
                  <c:v>-0.1609551276182338</c:v>
                </c:pt>
                <c:pt idx="66">
                  <c:v>-0.1609551276182338</c:v>
                </c:pt>
                <c:pt idx="67">
                  <c:v>-0.1609551276182338</c:v>
                </c:pt>
                <c:pt idx="68">
                  <c:v>-0.1609551276182338</c:v>
                </c:pt>
                <c:pt idx="69">
                  <c:v>-0.1609551276182338</c:v>
                </c:pt>
                <c:pt idx="70">
                  <c:v>-0.1609551276182338</c:v>
                </c:pt>
                <c:pt idx="71">
                  <c:v>-0.1609551276182338</c:v>
                </c:pt>
                <c:pt idx="72">
                  <c:v>-0.1609551276182338</c:v>
                </c:pt>
                <c:pt idx="73">
                  <c:v>-0.1609551276182338</c:v>
                </c:pt>
                <c:pt idx="74">
                  <c:v>-0.1609551276182338</c:v>
                </c:pt>
                <c:pt idx="75">
                  <c:v>-0.1609551276182338</c:v>
                </c:pt>
                <c:pt idx="76">
                  <c:v>-0.1609551276182338</c:v>
                </c:pt>
                <c:pt idx="77">
                  <c:v>-0.1609551276182338</c:v>
                </c:pt>
                <c:pt idx="78">
                  <c:v>-0.1609551276182338</c:v>
                </c:pt>
                <c:pt idx="79">
                  <c:v>-0.1609551276182338</c:v>
                </c:pt>
                <c:pt idx="80">
                  <c:v>-0.1609551276182338</c:v>
                </c:pt>
                <c:pt idx="81">
                  <c:v>-0.1609551276182338</c:v>
                </c:pt>
                <c:pt idx="82">
                  <c:v>-0.1609551276182338</c:v>
                </c:pt>
                <c:pt idx="83">
                  <c:v>-0.1609551276182338</c:v>
                </c:pt>
                <c:pt idx="84">
                  <c:v>-0.1609551276182338</c:v>
                </c:pt>
                <c:pt idx="85">
                  <c:v>-0.1609551276182338</c:v>
                </c:pt>
                <c:pt idx="86">
                  <c:v>-0.1609551276182338</c:v>
                </c:pt>
                <c:pt idx="87">
                  <c:v>-0.1609551276182338</c:v>
                </c:pt>
                <c:pt idx="88">
                  <c:v>-0.1609551276182338</c:v>
                </c:pt>
                <c:pt idx="89">
                  <c:v>-0.1609551276182338</c:v>
                </c:pt>
                <c:pt idx="90">
                  <c:v>-0.1609551276182338</c:v>
                </c:pt>
                <c:pt idx="91">
                  <c:v>-0.1609551276182338</c:v>
                </c:pt>
                <c:pt idx="92">
                  <c:v>-0.1609551276182338</c:v>
                </c:pt>
                <c:pt idx="93">
                  <c:v>-0.1609551276182338</c:v>
                </c:pt>
                <c:pt idx="94">
                  <c:v>-0.1609551276182338</c:v>
                </c:pt>
                <c:pt idx="95">
                  <c:v>-0.1609551276182338</c:v>
                </c:pt>
                <c:pt idx="96">
                  <c:v>-0.1609551276182338</c:v>
                </c:pt>
                <c:pt idx="97">
                  <c:v>-0.1609551276182338</c:v>
                </c:pt>
                <c:pt idx="98">
                  <c:v>-0.1609551276182338</c:v>
                </c:pt>
                <c:pt idx="99">
                  <c:v>-0.1609551276182338</c:v>
                </c:pt>
                <c:pt idx="100">
                  <c:v>-0.1609551276182338</c:v>
                </c:pt>
                <c:pt idx="101">
                  <c:v>-0.1609551276182338</c:v>
                </c:pt>
                <c:pt idx="102">
                  <c:v>-0.1609551276182338</c:v>
                </c:pt>
                <c:pt idx="103">
                  <c:v>-0.1609551276182338</c:v>
                </c:pt>
                <c:pt idx="104">
                  <c:v>-0.1609551276182338</c:v>
                </c:pt>
                <c:pt idx="105">
                  <c:v>-0.1609551276182338</c:v>
                </c:pt>
                <c:pt idx="106">
                  <c:v>-0.1609551276182338</c:v>
                </c:pt>
                <c:pt idx="107">
                  <c:v>-0.1609551276182338</c:v>
                </c:pt>
                <c:pt idx="108">
                  <c:v>-0.1609551276182338</c:v>
                </c:pt>
                <c:pt idx="109">
                  <c:v>-0.1609551276182338</c:v>
                </c:pt>
                <c:pt idx="110">
                  <c:v>-0.1609551276182338</c:v>
                </c:pt>
                <c:pt idx="111">
                  <c:v>-0.1609551276182338</c:v>
                </c:pt>
                <c:pt idx="112">
                  <c:v>-0.1609551276182338</c:v>
                </c:pt>
                <c:pt idx="113">
                  <c:v>-0.1609551276182338</c:v>
                </c:pt>
                <c:pt idx="114">
                  <c:v>-0.1609551276182338</c:v>
                </c:pt>
                <c:pt idx="115">
                  <c:v>-0.1609551276182338</c:v>
                </c:pt>
                <c:pt idx="116">
                  <c:v>-0.1609551276182338</c:v>
                </c:pt>
                <c:pt idx="117">
                  <c:v>-0.1609551276182338</c:v>
                </c:pt>
                <c:pt idx="118">
                  <c:v>-0.1609551276182338</c:v>
                </c:pt>
                <c:pt idx="119">
                  <c:v>-0.1609551276182338</c:v>
                </c:pt>
                <c:pt idx="120">
                  <c:v>-0.1609551276182338</c:v>
                </c:pt>
                <c:pt idx="121">
                  <c:v>-0.1609551276182338</c:v>
                </c:pt>
                <c:pt idx="122">
                  <c:v>-0.1609551276182338</c:v>
                </c:pt>
                <c:pt idx="123">
                  <c:v>-0.1609551276182338</c:v>
                </c:pt>
                <c:pt idx="124">
                  <c:v>-0.1609551276182338</c:v>
                </c:pt>
                <c:pt idx="125">
                  <c:v>-0.1609551276182338</c:v>
                </c:pt>
                <c:pt idx="126">
                  <c:v>-0.1609551276182338</c:v>
                </c:pt>
                <c:pt idx="127">
                  <c:v>-0.1609551276182338</c:v>
                </c:pt>
                <c:pt idx="128">
                  <c:v>-0.1609551276182338</c:v>
                </c:pt>
                <c:pt idx="129">
                  <c:v>-0.1609551276182338</c:v>
                </c:pt>
                <c:pt idx="130">
                  <c:v>-0.1609551276182338</c:v>
                </c:pt>
                <c:pt idx="131">
                  <c:v>-0.1609551276182338</c:v>
                </c:pt>
                <c:pt idx="132">
                  <c:v>-0.1609551276182338</c:v>
                </c:pt>
                <c:pt idx="133">
                  <c:v>-0.1609551276182338</c:v>
                </c:pt>
                <c:pt idx="134">
                  <c:v>-0.1609551276182338</c:v>
                </c:pt>
                <c:pt idx="135">
                  <c:v>-0.1609551276182338</c:v>
                </c:pt>
                <c:pt idx="136">
                  <c:v>-0.1609551276182338</c:v>
                </c:pt>
                <c:pt idx="137">
                  <c:v>-0.1609551276182338</c:v>
                </c:pt>
                <c:pt idx="138">
                  <c:v>-0.1609551276182338</c:v>
                </c:pt>
                <c:pt idx="139">
                  <c:v>-0.1609551276182338</c:v>
                </c:pt>
                <c:pt idx="140">
                  <c:v>-0.1609551276182338</c:v>
                </c:pt>
                <c:pt idx="141">
                  <c:v>-0.1609551276182338</c:v>
                </c:pt>
                <c:pt idx="142">
                  <c:v>-0.1609551276182338</c:v>
                </c:pt>
                <c:pt idx="143">
                  <c:v>-0.1609551276182338</c:v>
                </c:pt>
                <c:pt idx="144">
                  <c:v>-0.1609551276182338</c:v>
                </c:pt>
                <c:pt idx="145">
                  <c:v>-0.1609551276182338</c:v>
                </c:pt>
                <c:pt idx="146">
                  <c:v>-0.1609551276182338</c:v>
                </c:pt>
                <c:pt idx="147">
                  <c:v>-0.1609551276182338</c:v>
                </c:pt>
                <c:pt idx="148">
                  <c:v>-0.1609551276182338</c:v>
                </c:pt>
                <c:pt idx="149">
                  <c:v>-0.1609551276182338</c:v>
                </c:pt>
                <c:pt idx="150">
                  <c:v>-0.1609551276182338</c:v>
                </c:pt>
                <c:pt idx="151">
                  <c:v>-0.1609551276182338</c:v>
                </c:pt>
                <c:pt idx="152">
                  <c:v>-0.1609551276182338</c:v>
                </c:pt>
                <c:pt idx="153">
                  <c:v>-0.1609551276182338</c:v>
                </c:pt>
                <c:pt idx="154">
                  <c:v>-0.1609551276182338</c:v>
                </c:pt>
                <c:pt idx="155">
                  <c:v>-0.1609551276182338</c:v>
                </c:pt>
                <c:pt idx="156">
                  <c:v>-0.1609551276182338</c:v>
                </c:pt>
                <c:pt idx="157">
                  <c:v>-0.1609551276182338</c:v>
                </c:pt>
                <c:pt idx="158">
                  <c:v>-0.1609551276182338</c:v>
                </c:pt>
                <c:pt idx="159">
                  <c:v>-0.1609551276182338</c:v>
                </c:pt>
                <c:pt idx="160">
                  <c:v>-0.1609551276182338</c:v>
                </c:pt>
                <c:pt idx="161">
                  <c:v>-0.1609551276182338</c:v>
                </c:pt>
                <c:pt idx="162">
                  <c:v>-0.1609551276182338</c:v>
                </c:pt>
                <c:pt idx="163">
                  <c:v>-0.1609551276182338</c:v>
                </c:pt>
                <c:pt idx="164">
                  <c:v>-0.1609551276182338</c:v>
                </c:pt>
                <c:pt idx="165">
                  <c:v>-0.1609551276182338</c:v>
                </c:pt>
                <c:pt idx="166">
                  <c:v>-0.1609551276182338</c:v>
                </c:pt>
                <c:pt idx="167">
                  <c:v>-0.1609551276182338</c:v>
                </c:pt>
                <c:pt idx="168">
                  <c:v>-0.1609551276182338</c:v>
                </c:pt>
                <c:pt idx="169">
                  <c:v>-0.1609551276182338</c:v>
                </c:pt>
                <c:pt idx="170">
                  <c:v>-0.1609551276182338</c:v>
                </c:pt>
                <c:pt idx="171">
                  <c:v>-0.1609551276182338</c:v>
                </c:pt>
                <c:pt idx="172">
                  <c:v>-0.1609551276182338</c:v>
                </c:pt>
                <c:pt idx="173">
                  <c:v>-0.1609551276182338</c:v>
                </c:pt>
                <c:pt idx="174">
                  <c:v>-0.1609551276182338</c:v>
                </c:pt>
                <c:pt idx="175">
                  <c:v>-0.1609551276182338</c:v>
                </c:pt>
                <c:pt idx="176">
                  <c:v>-0.1609551276182338</c:v>
                </c:pt>
                <c:pt idx="177">
                  <c:v>-0.1609551276182338</c:v>
                </c:pt>
                <c:pt idx="178">
                  <c:v>-0.1609551276182338</c:v>
                </c:pt>
                <c:pt idx="179">
                  <c:v>-0.1609551276182338</c:v>
                </c:pt>
                <c:pt idx="180">
                  <c:v>-0.1609551276182338</c:v>
                </c:pt>
                <c:pt idx="181">
                  <c:v>-0.1609551276182338</c:v>
                </c:pt>
                <c:pt idx="182">
                  <c:v>-0.1609551276182338</c:v>
                </c:pt>
                <c:pt idx="183">
                  <c:v>-0.1609551276182338</c:v>
                </c:pt>
                <c:pt idx="184">
                  <c:v>-0.1609551276182338</c:v>
                </c:pt>
                <c:pt idx="185">
                  <c:v>-0.1609551276182338</c:v>
                </c:pt>
                <c:pt idx="186">
                  <c:v>-0.1609551276182338</c:v>
                </c:pt>
                <c:pt idx="187">
                  <c:v>-0.1609551276182338</c:v>
                </c:pt>
                <c:pt idx="188">
                  <c:v>-0.1609551276182338</c:v>
                </c:pt>
                <c:pt idx="189">
                  <c:v>-0.1609551276182338</c:v>
                </c:pt>
                <c:pt idx="190">
                  <c:v>-0.1609551276182338</c:v>
                </c:pt>
                <c:pt idx="191">
                  <c:v>-0.1609551276182338</c:v>
                </c:pt>
                <c:pt idx="192">
                  <c:v>-0.1609551276182338</c:v>
                </c:pt>
                <c:pt idx="193">
                  <c:v>-0.1609551276182338</c:v>
                </c:pt>
                <c:pt idx="194">
                  <c:v>-0.1609551276182338</c:v>
                </c:pt>
                <c:pt idx="195">
                  <c:v>-0.1609551276182338</c:v>
                </c:pt>
                <c:pt idx="196">
                  <c:v>-0.1609551276182338</c:v>
                </c:pt>
                <c:pt idx="197">
                  <c:v>-0.1609551276182338</c:v>
                </c:pt>
                <c:pt idx="198">
                  <c:v>-0.1609551276182338</c:v>
                </c:pt>
                <c:pt idx="199">
                  <c:v>-0.1609551276182338</c:v>
                </c:pt>
                <c:pt idx="200">
                  <c:v>-0.1609551276182338</c:v>
                </c:pt>
                <c:pt idx="201">
                  <c:v>-0.1609551276182338</c:v>
                </c:pt>
                <c:pt idx="202">
                  <c:v>-0.1609551276182338</c:v>
                </c:pt>
                <c:pt idx="203">
                  <c:v>-0.1609551276182338</c:v>
                </c:pt>
                <c:pt idx="204">
                  <c:v>-0.1609551276182338</c:v>
                </c:pt>
                <c:pt idx="205">
                  <c:v>-0.1609551276182338</c:v>
                </c:pt>
                <c:pt idx="206">
                  <c:v>-0.1609551276182338</c:v>
                </c:pt>
                <c:pt idx="207">
                  <c:v>-0.1609551276182338</c:v>
                </c:pt>
                <c:pt idx="208">
                  <c:v>-0.1609551276182338</c:v>
                </c:pt>
                <c:pt idx="209">
                  <c:v>-0.1609551276182338</c:v>
                </c:pt>
                <c:pt idx="210">
                  <c:v>-0.1609551276182338</c:v>
                </c:pt>
                <c:pt idx="211">
                  <c:v>-0.1609551276182338</c:v>
                </c:pt>
                <c:pt idx="212">
                  <c:v>-0.1609551276182338</c:v>
                </c:pt>
                <c:pt idx="213">
                  <c:v>-0.1609551276182338</c:v>
                </c:pt>
                <c:pt idx="214">
                  <c:v>-0.1609551276182338</c:v>
                </c:pt>
                <c:pt idx="215">
                  <c:v>-0.1609551276182338</c:v>
                </c:pt>
                <c:pt idx="216">
                  <c:v>-0.1609551276182338</c:v>
                </c:pt>
                <c:pt idx="217">
                  <c:v>-0.1609551276182338</c:v>
                </c:pt>
                <c:pt idx="218">
                  <c:v>-0.1609551276182338</c:v>
                </c:pt>
                <c:pt idx="219">
                  <c:v>-0.1609551276182338</c:v>
                </c:pt>
                <c:pt idx="220">
                  <c:v>-0.1609551276182338</c:v>
                </c:pt>
                <c:pt idx="221">
                  <c:v>-0.1609551276182338</c:v>
                </c:pt>
                <c:pt idx="222">
                  <c:v>-0.1609551276182338</c:v>
                </c:pt>
                <c:pt idx="223">
                  <c:v>-0.1609551276182338</c:v>
                </c:pt>
                <c:pt idx="224">
                  <c:v>-0.1609551276182338</c:v>
                </c:pt>
                <c:pt idx="225">
                  <c:v>-0.1609551276182338</c:v>
                </c:pt>
                <c:pt idx="226">
                  <c:v>-0.1609551276182338</c:v>
                </c:pt>
                <c:pt idx="227">
                  <c:v>-0.1609551276182338</c:v>
                </c:pt>
                <c:pt idx="228">
                  <c:v>-0.1609551276182338</c:v>
                </c:pt>
                <c:pt idx="229">
                  <c:v>-0.1609551276182338</c:v>
                </c:pt>
                <c:pt idx="230">
                  <c:v>-0.1609551276182338</c:v>
                </c:pt>
                <c:pt idx="231">
                  <c:v>-0.1609551276182338</c:v>
                </c:pt>
                <c:pt idx="232">
                  <c:v>-0.1609551276182338</c:v>
                </c:pt>
                <c:pt idx="233">
                  <c:v>-0.1609551276182338</c:v>
                </c:pt>
                <c:pt idx="234">
                  <c:v>-0.1609551276182338</c:v>
                </c:pt>
                <c:pt idx="235">
                  <c:v>-0.1609551276182338</c:v>
                </c:pt>
                <c:pt idx="236">
                  <c:v>-0.1609551276182338</c:v>
                </c:pt>
                <c:pt idx="237">
                  <c:v>-0.1609551276182338</c:v>
                </c:pt>
                <c:pt idx="238">
                  <c:v>-0.1609551276182338</c:v>
                </c:pt>
                <c:pt idx="239">
                  <c:v>-0.1609551276182338</c:v>
                </c:pt>
                <c:pt idx="240">
                  <c:v>-0.1609551276182338</c:v>
                </c:pt>
                <c:pt idx="241">
                  <c:v>-0.1609551276182338</c:v>
                </c:pt>
                <c:pt idx="242">
                  <c:v>-0.1609551276182338</c:v>
                </c:pt>
                <c:pt idx="243">
                  <c:v>-0.1609551276182338</c:v>
                </c:pt>
                <c:pt idx="244">
                  <c:v>-0.1609551276182338</c:v>
                </c:pt>
                <c:pt idx="245">
                  <c:v>-0.1609551276182338</c:v>
                </c:pt>
                <c:pt idx="246">
                  <c:v>-0.1609551276182338</c:v>
                </c:pt>
                <c:pt idx="247">
                  <c:v>-0.1609551276182338</c:v>
                </c:pt>
                <c:pt idx="248">
                  <c:v>-0.1609551276182338</c:v>
                </c:pt>
                <c:pt idx="249">
                  <c:v>-0.1609551276182338</c:v>
                </c:pt>
                <c:pt idx="250">
                  <c:v>-0.1609551276182338</c:v>
                </c:pt>
                <c:pt idx="251">
                  <c:v>-0.1609551276182338</c:v>
                </c:pt>
                <c:pt idx="252">
                  <c:v>-0.1609551276182338</c:v>
                </c:pt>
                <c:pt idx="253">
                  <c:v>-0.1609551276182338</c:v>
                </c:pt>
                <c:pt idx="254">
                  <c:v>-0.1609551276182338</c:v>
                </c:pt>
                <c:pt idx="255">
                  <c:v>-0.1609551276182338</c:v>
                </c:pt>
                <c:pt idx="256">
                  <c:v>-0.1609551276182338</c:v>
                </c:pt>
                <c:pt idx="257">
                  <c:v>-0.1609551276182338</c:v>
                </c:pt>
                <c:pt idx="258">
                  <c:v>-0.1609551276182338</c:v>
                </c:pt>
                <c:pt idx="259">
                  <c:v>-0.1609551276182338</c:v>
                </c:pt>
                <c:pt idx="260">
                  <c:v>-0.1609551276182338</c:v>
                </c:pt>
                <c:pt idx="261">
                  <c:v>-0.1609551276182338</c:v>
                </c:pt>
                <c:pt idx="262">
                  <c:v>-0.1609551276182338</c:v>
                </c:pt>
                <c:pt idx="263">
                  <c:v>-0.1609551276182338</c:v>
                </c:pt>
                <c:pt idx="264">
                  <c:v>-0.1609551276182338</c:v>
                </c:pt>
                <c:pt idx="265">
                  <c:v>-0.1609551276182338</c:v>
                </c:pt>
                <c:pt idx="266">
                  <c:v>-0.1609551276182338</c:v>
                </c:pt>
                <c:pt idx="267">
                  <c:v>-0.1609551276182338</c:v>
                </c:pt>
                <c:pt idx="268">
                  <c:v>-0.1609551276182338</c:v>
                </c:pt>
                <c:pt idx="269">
                  <c:v>-0.1609551276182338</c:v>
                </c:pt>
                <c:pt idx="270">
                  <c:v>-0.1609551276182338</c:v>
                </c:pt>
                <c:pt idx="271">
                  <c:v>-0.1609551276182338</c:v>
                </c:pt>
                <c:pt idx="272">
                  <c:v>-0.1609551276182338</c:v>
                </c:pt>
                <c:pt idx="273">
                  <c:v>-0.1609551276182338</c:v>
                </c:pt>
                <c:pt idx="274">
                  <c:v>-0.1609551276182338</c:v>
                </c:pt>
                <c:pt idx="275">
                  <c:v>-0.1609551276182338</c:v>
                </c:pt>
                <c:pt idx="276">
                  <c:v>-0.1609551276182338</c:v>
                </c:pt>
                <c:pt idx="277">
                  <c:v>-0.1609551276182338</c:v>
                </c:pt>
                <c:pt idx="278">
                  <c:v>-0.1609551276182338</c:v>
                </c:pt>
                <c:pt idx="279">
                  <c:v>-0.1609551276182338</c:v>
                </c:pt>
                <c:pt idx="280">
                  <c:v>-0.1609551276182338</c:v>
                </c:pt>
                <c:pt idx="281">
                  <c:v>-0.1609551276182338</c:v>
                </c:pt>
                <c:pt idx="282">
                  <c:v>-0.1609551276182338</c:v>
                </c:pt>
                <c:pt idx="283">
                  <c:v>-0.1609551276182338</c:v>
                </c:pt>
                <c:pt idx="284">
                  <c:v>-0.1609551276182338</c:v>
                </c:pt>
                <c:pt idx="285">
                  <c:v>-0.1609551276182338</c:v>
                </c:pt>
                <c:pt idx="286">
                  <c:v>-0.1609551276182338</c:v>
                </c:pt>
                <c:pt idx="287">
                  <c:v>-0.1609551276182338</c:v>
                </c:pt>
                <c:pt idx="288">
                  <c:v>-0.1609551276182338</c:v>
                </c:pt>
                <c:pt idx="289">
                  <c:v>-0.1609551276182338</c:v>
                </c:pt>
                <c:pt idx="290">
                  <c:v>-0.1609551276182338</c:v>
                </c:pt>
                <c:pt idx="291">
                  <c:v>-0.1609551276182338</c:v>
                </c:pt>
                <c:pt idx="292">
                  <c:v>-0.1609551276182338</c:v>
                </c:pt>
                <c:pt idx="293">
                  <c:v>-0.1609551276182338</c:v>
                </c:pt>
                <c:pt idx="294">
                  <c:v>-0.1609551276182338</c:v>
                </c:pt>
                <c:pt idx="295">
                  <c:v>-0.1609551276182338</c:v>
                </c:pt>
                <c:pt idx="296">
                  <c:v>-0.1609551276182338</c:v>
                </c:pt>
                <c:pt idx="297">
                  <c:v>-0.1609551276182338</c:v>
                </c:pt>
                <c:pt idx="298">
                  <c:v>-0.1609551276182338</c:v>
                </c:pt>
                <c:pt idx="299">
                  <c:v>-0.1609551276182338</c:v>
                </c:pt>
                <c:pt idx="300">
                  <c:v>-0.1609551276182338</c:v>
                </c:pt>
                <c:pt idx="301">
                  <c:v>-0.1609551276182338</c:v>
                </c:pt>
                <c:pt idx="302">
                  <c:v>-0.1609551276182338</c:v>
                </c:pt>
                <c:pt idx="303">
                  <c:v>-0.1609551276182338</c:v>
                </c:pt>
                <c:pt idx="304">
                  <c:v>-0.1609551276182338</c:v>
                </c:pt>
                <c:pt idx="305">
                  <c:v>-0.1609551276182338</c:v>
                </c:pt>
                <c:pt idx="306">
                  <c:v>-0.1609551276182338</c:v>
                </c:pt>
                <c:pt idx="307">
                  <c:v>-0.1609551276182338</c:v>
                </c:pt>
                <c:pt idx="308">
                  <c:v>-0.1609551276182338</c:v>
                </c:pt>
                <c:pt idx="309">
                  <c:v>-0.1609551276182338</c:v>
                </c:pt>
                <c:pt idx="310">
                  <c:v>-0.1609551276182338</c:v>
                </c:pt>
                <c:pt idx="311">
                  <c:v>-0.1609551276182338</c:v>
                </c:pt>
                <c:pt idx="312">
                  <c:v>-0.1609551276182338</c:v>
                </c:pt>
                <c:pt idx="313">
                  <c:v>-0.1609551276182338</c:v>
                </c:pt>
                <c:pt idx="314">
                  <c:v>-0.1609551276182338</c:v>
                </c:pt>
                <c:pt idx="315">
                  <c:v>-0.1609551276182338</c:v>
                </c:pt>
                <c:pt idx="316">
                  <c:v>-0.1609551276182338</c:v>
                </c:pt>
                <c:pt idx="317">
                  <c:v>-0.1609551276182338</c:v>
                </c:pt>
                <c:pt idx="318">
                  <c:v>-0.1609551276182338</c:v>
                </c:pt>
                <c:pt idx="319">
                  <c:v>-0.1609551276182338</c:v>
                </c:pt>
                <c:pt idx="320">
                  <c:v>-0.1609551276182338</c:v>
                </c:pt>
                <c:pt idx="321">
                  <c:v>-0.1609551276182338</c:v>
                </c:pt>
                <c:pt idx="322">
                  <c:v>-0.1609551276182338</c:v>
                </c:pt>
                <c:pt idx="323">
                  <c:v>-0.1609551276182338</c:v>
                </c:pt>
                <c:pt idx="324">
                  <c:v>-0.1609551276182338</c:v>
                </c:pt>
                <c:pt idx="325">
                  <c:v>-0.1609551276182338</c:v>
                </c:pt>
                <c:pt idx="326">
                  <c:v>-0.1609551276182338</c:v>
                </c:pt>
                <c:pt idx="327">
                  <c:v>-0.1609551276182338</c:v>
                </c:pt>
                <c:pt idx="328">
                  <c:v>-0.1609551276182338</c:v>
                </c:pt>
                <c:pt idx="329">
                  <c:v>-0.1609551276182338</c:v>
                </c:pt>
                <c:pt idx="330">
                  <c:v>-0.1609551276182338</c:v>
                </c:pt>
                <c:pt idx="331">
                  <c:v>-0.1609551276182338</c:v>
                </c:pt>
                <c:pt idx="332">
                  <c:v>-0.1609551276182338</c:v>
                </c:pt>
                <c:pt idx="333">
                  <c:v>-0.1609551276182338</c:v>
                </c:pt>
                <c:pt idx="334">
                  <c:v>-0.1609551276182338</c:v>
                </c:pt>
                <c:pt idx="335">
                  <c:v>-0.1609551276182338</c:v>
                </c:pt>
                <c:pt idx="336">
                  <c:v>-0.1609551276182338</c:v>
                </c:pt>
                <c:pt idx="337">
                  <c:v>-0.1609551276182338</c:v>
                </c:pt>
                <c:pt idx="338">
                  <c:v>-0.1609551276182338</c:v>
                </c:pt>
                <c:pt idx="339">
                  <c:v>-0.1609551276182338</c:v>
                </c:pt>
                <c:pt idx="340">
                  <c:v>-0.1609551276182338</c:v>
                </c:pt>
                <c:pt idx="341">
                  <c:v>-0.1609551276182338</c:v>
                </c:pt>
                <c:pt idx="342">
                  <c:v>-0.1609551276182338</c:v>
                </c:pt>
                <c:pt idx="343">
                  <c:v>-0.1609551276182338</c:v>
                </c:pt>
                <c:pt idx="344">
                  <c:v>-0.1609551276182338</c:v>
                </c:pt>
                <c:pt idx="345">
                  <c:v>-0.1609551276182338</c:v>
                </c:pt>
                <c:pt idx="346">
                  <c:v>-0.1609551276182338</c:v>
                </c:pt>
                <c:pt idx="347">
                  <c:v>-0.1609551276182338</c:v>
                </c:pt>
                <c:pt idx="348">
                  <c:v>-0.1609551276182338</c:v>
                </c:pt>
                <c:pt idx="349">
                  <c:v>-0.1609551276182338</c:v>
                </c:pt>
                <c:pt idx="350">
                  <c:v>-0.1609551276182338</c:v>
                </c:pt>
                <c:pt idx="351">
                  <c:v>-0.1609551276182338</c:v>
                </c:pt>
                <c:pt idx="352">
                  <c:v>-0.1609551276182338</c:v>
                </c:pt>
                <c:pt idx="353">
                  <c:v>-0.1609551276182338</c:v>
                </c:pt>
                <c:pt idx="354">
                  <c:v>-0.1609551276182338</c:v>
                </c:pt>
                <c:pt idx="355">
                  <c:v>-0.1609551276182338</c:v>
                </c:pt>
                <c:pt idx="356">
                  <c:v>-0.1609551276182338</c:v>
                </c:pt>
                <c:pt idx="357">
                  <c:v>-0.1609551276182338</c:v>
                </c:pt>
                <c:pt idx="358">
                  <c:v>-0.1609551276182338</c:v>
                </c:pt>
                <c:pt idx="359">
                  <c:v>-0.1609551276182338</c:v>
                </c:pt>
                <c:pt idx="360">
                  <c:v>-0.1609551276182338</c:v>
                </c:pt>
                <c:pt idx="361">
                  <c:v>-0.1609551276182338</c:v>
                </c:pt>
                <c:pt idx="362">
                  <c:v>-0.1609551276182338</c:v>
                </c:pt>
                <c:pt idx="363">
                  <c:v>-0.1609551276182338</c:v>
                </c:pt>
                <c:pt idx="364">
                  <c:v>-0.1609551276182338</c:v>
                </c:pt>
                <c:pt idx="365">
                  <c:v>-0.1609551276182338</c:v>
                </c:pt>
                <c:pt idx="366">
                  <c:v>-0.1609551276182338</c:v>
                </c:pt>
                <c:pt idx="367">
                  <c:v>-0.1609551276182338</c:v>
                </c:pt>
                <c:pt idx="368">
                  <c:v>-0.1609551276182338</c:v>
                </c:pt>
                <c:pt idx="369">
                  <c:v>-0.1609551276182338</c:v>
                </c:pt>
                <c:pt idx="370">
                  <c:v>-0.1609551276182338</c:v>
                </c:pt>
                <c:pt idx="371">
                  <c:v>-0.1609551276182338</c:v>
                </c:pt>
                <c:pt idx="372">
                  <c:v>-0.1609551276182338</c:v>
                </c:pt>
                <c:pt idx="373">
                  <c:v>-0.1609551276182338</c:v>
                </c:pt>
                <c:pt idx="374">
                  <c:v>-0.1609551276182338</c:v>
                </c:pt>
                <c:pt idx="375">
                  <c:v>-0.1609551276182338</c:v>
                </c:pt>
                <c:pt idx="376">
                  <c:v>-0.1609551276182338</c:v>
                </c:pt>
                <c:pt idx="377">
                  <c:v>-0.1609551276182338</c:v>
                </c:pt>
                <c:pt idx="378">
                  <c:v>-0.1609551276182338</c:v>
                </c:pt>
                <c:pt idx="379">
                  <c:v>-0.1609551276182338</c:v>
                </c:pt>
                <c:pt idx="380">
                  <c:v>-0.1609551276182338</c:v>
                </c:pt>
                <c:pt idx="381">
                  <c:v>-0.1609551276182338</c:v>
                </c:pt>
                <c:pt idx="382">
                  <c:v>-0.1609551276182338</c:v>
                </c:pt>
                <c:pt idx="383">
                  <c:v>-0.1609551276182338</c:v>
                </c:pt>
                <c:pt idx="384">
                  <c:v>-0.1609551276182338</c:v>
                </c:pt>
                <c:pt idx="385">
                  <c:v>-0.1609551276182338</c:v>
                </c:pt>
                <c:pt idx="386">
                  <c:v>-0.1609551276182338</c:v>
                </c:pt>
                <c:pt idx="387">
                  <c:v>-0.1609551276182338</c:v>
                </c:pt>
                <c:pt idx="388">
                  <c:v>-0.1609551276182338</c:v>
                </c:pt>
                <c:pt idx="389">
                  <c:v>-0.1609551276182338</c:v>
                </c:pt>
                <c:pt idx="390">
                  <c:v>-0.1609551276182338</c:v>
                </c:pt>
                <c:pt idx="391">
                  <c:v>-0.1609551276182338</c:v>
                </c:pt>
                <c:pt idx="392">
                  <c:v>-0.1609551276182338</c:v>
                </c:pt>
                <c:pt idx="393">
                  <c:v>-0.1609551276182338</c:v>
                </c:pt>
                <c:pt idx="394">
                  <c:v>-0.1609551276182338</c:v>
                </c:pt>
                <c:pt idx="395">
                  <c:v>-0.1609551276182338</c:v>
                </c:pt>
                <c:pt idx="396">
                  <c:v>-0.1609551276182338</c:v>
                </c:pt>
                <c:pt idx="397">
                  <c:v>-0.1609551276182338</c:v>
                </c:pt>
                <c:pt idx="398">
                  <c:v>-0.1609551276182338</c:v>
                </c:pt>
                <c:pt idx="399">
                  <c:v>-0.1609551276182338</c:v>
                </c:pt>
                <c:pt idx="400">
                  <c:v>-0.1609551276182338</c:v>
                </c:pt>
                <c:pt idx="401">
                  <c:v>-0.1609551276182338</c:v>
                </c:pt>
                <c:pt idx="402">
                  <c:v>-0.1609551276182338</c:v>
                </c:pt>
                <c:pt idx="403">
                  <c:v>-0.1609551276182338</c:v>
                </c:pt>
                <c:pt idx="404">
                  <c:v>-0.1609551276182338</c:v>
                </c:pt>
                <c:pt idx="405">
                  <c:v>-0.1609551276182338</c:v>
                </c:pt>
                <c:pt idx="406">
                  <c:v>-0.1609551276182338</c:v>
                </c:pt>
                <c:pt idx="407">
                  <c:v>-0.1609551276182338</c:v>
                </c:pt>
                <c:pt idx="408">
                  <c:v>-0.1609551276182338</c:v>
                </c:pt>
                <c:pt idx="409">
                  <c:v>-0.1609551276182338</c:v>
                </c:pt>
                <c:pt idx="410">
                  <c:v>-0.1609551276182338</c:v>
                </c:pt>
                <c:pt idx="411">
                  <c:v>-0.1609551276182338</c:v>
                </c:pt>
                <c:pt idx="412">
                  <c:v>-0.1609551276182338</c:v>
                </c:pt>
                <c:pt idx="413">
                  <c:v>-0.1609551276182338</c:v>
                </c:pt>
                <c:pt idx="414">
                  <c:v>-0.1609551276182338</c:v>
                </c:pt>
                <c:pt idx="415">
                  <c:v>-0.1609551276182338</c:v>
                </c:pt>
                <c:pt idx="416">
                  <c:v>-0.1609551276182338</c:v>
                </c:pt>
                <c:pt idx="417">
                  <c:v>-0.1609551276182338</c:v>
                </c:pt>
                <c:pt idx="418">
                  <c:v>-0.1609551276182338</c:v>
                </c:pt>
                <c:pt idx="419">
                  <c:v>-0.1609551276182338</c:v>
                </c:pt>
                <c:pt idx="420">
                  <c:v>-0.1609551276182338</c:v>
                </c:pt>
                <c:pt idx="421">
                  <c:v>-0.1609551276182338</c:v>
                </c:pt>
                <c:pt idx="422">
                  <c:v>-0.1609551276182338</c:v>
                </c:pt>
                <c:pt idx="423">
                  <c:v>-0.1609551276182338</c:v>
                </c:pt>
                <c:pt idx="424">
                  <c:v>-0.1609551276182338</c:v>
                </c:pt>
                <c:pt idx="425">
                  <c:v>-0.1609551276182338</c:v>
                </c:pt>
                <c:pt idx="426">
                  <c:v>-0.1609551276182338</c:v>
                </c:pt>
                <c:pt idx="427">
                  <c:v>-0.1609551276182338</c:v>
                </c:pt>
                <c:pt idx="428">
                  <c:v>-0.1609551276182338</c:v>
                </c:pt>
                <c:pt idx="429">
                  <c:v>-0.1609551276182338</c:v>
                </c:pt>
                <c:pt idx="430">
                  <c:v>-0.1609551276182338</c:v>
                </c:pt>
                <c:pt idx="431">
                  <c:v>-0.1609551276182338</c:v>
                </c:pt>
                <c:pt idx="432">
                  <c:v>-0.1609551276182338</c:v>
                </c:pt>
                <c:pt idx="433">
                  <c:v>-0.1609551276182338</c:v>
                </c:pt>
                <c:pt idx="434">
                  <c:v>-0.1609551276182338</c:v>
                </c:pt>
                <c:pt idx="435">
                  <c:v>-0.1609551276182338</c:v>
                </c:pt>
                <c:pt idx="436">
                  <c:v>-0.1609551276182338</c:v>
                </c:pt>
                <c:pt idx="437">
                  <c:v>-0.1609551276182338</c:v>
                </c:pt>
                <c:pt idx="438">
                  <c:v>-0.1609551276182338</c:v>
                </c:pt>
                <c:pt idx="439">
                  <c:v>-0.1609551276182338</c:v>
                </c:pt>
                <c:pt idx="440">
                  <c:v>-0.1609551276182338</c:v>
                </c:pt>
                <c:pt idx="441">
                  <c:v>-0.1609551276182338</c:v>
                </c:pt>
                <c:pt idx="442">
                  <c:v>-0.1609551276182338</c:v>
                </c:pt>
                <c:pt idx="443">
                  <c:v>-0.1609551276182338</c:v>
                </c:pt>
                <c:pt idx="444">
                  <c:v>-0.1609551276182338</c:v>
                </c:pt>
                <c:pt idx="445">
                  <c:v>-0.1609551276182338</c:v>
                </c:pt>
                <c:pt idx="446">
                  <c:v>-0.1609551276182338</c:v>
                </c:pt>
                <c:pt idx="447">
                  <c:v>-0.1609551276182338</c:v>
                </c:pt>
                <c:pt idx="448">
                  <c:v>-0.1609551276182338</c:v>
                </c:pt>
                <c:pt idx="449">
                  <c:v>-0.1609551276182338</c:v>
                </c:pt>
                <c:pt idx="450">
                  <c:v>-0.1609551276182338</c:v>
                </c:pt>
                <c:pt idx="451">
                  <c:v>-0.1609551276182338</c:v>
                </c:pt>
                <c:pt idx="452">
                  <c:v>-0.1609551276182338</c:v>
                </c:pt>
                <c:pt idx="453">
                  <c:v>-0.1609551276182338</c:v>
                </c:pt>
                <c:pt idx="454">
                  <c:v>-0.1609551276182338</c:v>
                </c:pt>
                <c:pt idx="455">
                  <c:v>-0.1609551276182338</c:v>
                </c:pt>
                <c:pt idx="456">
                  <c:v>-0.1609551276182338</c:v>
                </c:pt>
                <c:pt idx="457">
                  <c:v>-0.1609551276182338</c:v>
                </c:pt>
                <c:pt idx="458">
                  <c:v>-0.1609551276182338</c:v>
                </c:pt>
                <c:pt idx="459">
                  <c:v>-0.1609551276182338</c:v>
                </c:pt>
                <c:pt idx="460">
                  <c:v>-0.1609551276182338</c:v>
                </c:pt>
                <c:pt idx="461">
                  <c:v>-0.1609551276182338</c:v>
                </c:pt>
                <c:pt idx="462">
                  <c:v>-0.1609551276182338</c:v>
                </c:pt>
                <c:pt idx="463">
                  <c:v>-0.1609551276182338</c:v>
                </c:pt>
                <c:pt idx="464">
                  <c:v>-0.1609551276182338</c:v>
                </c:pt>
                <c:pt idx="465">
                  <c:v>-0.1609551276182338</c:v>
                </c:pt>
                <c:pt idx="466">
                  <c:v>-0.1609551276182338</c:v>
                </c:pt>
                <c:pt idx="467">
                  <c:v>-0.1609551276182338</c:v>
                </c:pt>
                <c:pt idx="468">
                  <c:v>-0.1609551276182338</c:v>
                </c:pt>
                <c:pt idx="469">
                  <c:v>-0.1609551276182338</c:v>
                </c:pt>
                <c:pt idx="470">
                  <c:v>-0.1609551276182338</c:v>
                </c:pt>
                <c:pt idx="471">
                  <c:v>-0.1609551276182338</c:v>
                </c:pt>
                <c:pt idx="472">
                  <c:v>-0.1609551276182338</c:v>
                </c:pt>
                <c:pt idx="473">
                  <c:v>-0.1609551276182338</c:v>
                </c:pt>
                <c:pt idx="474">
                  <c:v>-0.1609551276182338</c:v>
                </c:pt>
                <c:pt idx="475">
                  <c:v>-0.1609551276182338</c:v>
                </c:pt>
                <c:pt idx="476">
                  <c:v>-0.1609551276182338</c:v>
                </c:pt>
                <c:pt idx="477">
                  <c:v>-0.1609551276182338</c:v>
                </c:pt>
                <c:pt idx="478">
                  <c:v>-0.1609551276182338</c:v>
                </c:pt>
                <c:pt idx="479">
                  <c:v>-0.1609551276182338</c:v>
                </c:pt>
                <c:pt idx="480">
                  <c:v>-0.1609551276182338</c:v>
                </c:pt>
                <c:pt idx="481">
                  <c:v>-0.1609551276182338</c:v>
                </c:pt>
                <c:pt idx="482">
                  <c:v>-0.1609551276182338</c:v>
                </c:pt>
                <c:pt idx="483">
                  <c:v>-0.1609551276182338</c:v>
                </c:pt>
                <c:pt idx="484">
                  <c:v>-0.1609551276182338</c:v>
                </c:pt>
                <c:pt idx="485">
                  <c:v>-0.1609551276182338</c:v>
                </c:pt>
                <c:pt idx="486">
                  <c:v>-0.1609551276182338</c:v>
                </c:pt>
                <c:pt idx="487">
                  <c:v>-0.1609551276182338</c:v>
                </c:pt>
                <c:pt idx="488">
                  <c:v>-0.1609551276182338</c:v>
                </c:pt>
                <c:pt idx="489">
                  <c:v>-0.1609551276182338</c:v>
                </c:pt>
                <c:pt idx="490">
                  <c:v>-0.1609551276182338</c:v>
                </c:pt>
                <c:pt idx="491">
                  <c:v>-0.1609551276182338</c:v>
                </c:pt>
                <c:pt idx="492">
                  <c:v>-0.1609551276182338</c:v>
                </c:pt>
                <c:pt idx="493">
                  <c:v>-0.1609551276182338</c:v>
                </c:pt>
                <c:pt idx="494">
                  <c:v>-0.1609551276182338</c:v>
                </c:pt>
                <c:pt idx="495">
                  <c:v>-0.1609551276182338</c:v>
                </c:pt>
                <c:pt idx="496">
                  <c:v>-0.1609551276182338</c:v>
                </c:pt>
                <c:pt idx="497">
                  <c:v>-0.1609551276182338</c:v>
                </c:pt>
                <c:pt idx="498">
                  <c:v>-0.1609551276182338</c:v>
                </c:pt>
                <c:pt idx="499">
                  <c:v>-0.1609551276182338</c:v>
                </c:pt>
                <c:pt idx="500">
                  <c:v>-0.1609551276182338</c:v>
                </c:pt>
                <c:pt idx="501">
                  <c:v>-0.1609551276182338</c:v>
                </c:pt>
                <c:pt idx="502">
                  <c:v>-0.1609551276182338</c:v>
                </c:pt>
                <c:pt idx="503">
                  <c:v>-0.1609551276182338</c:v>
                </c:pt>
                <c:pt idx="504">
                  <c:v>-0.1609551276182338</c:v>
                </c:pt>
                <c:pt idx="505">
                  <c:v>-0.1609551276182338</c:v>
                </c:pt>
                <c:pt idx="506">
                  <c:v>-0.1609551276182338</c:v>
                </c:pt>
                <c:pt idx="507">
                  <c:v>-0.1609551276182338</c:v>
                </c:pt>
                <c:pt idx="508">
                  <c:v>-0.1609551276182338</c:v>
                </c:pt>
                <c:pt idx="509">
                  <c:v>-0.1609551276182338</c:v>
                </c:pt>
                <c:pt idx="510">
                  <c:v>-0.1609551276182338</c:v>
                </c:pt>
                <c:pt idx="511">
                  <c:v>-0.1609551276182338</c:v>
                </c:pt>
                <c:pt idx="512">
                  <c:v>-0.1609551276182338</c:v>
                </c:pt>
                <c:pt idx="513">
                  <c:v>-0.1609551276182338</c:v>
                </c:pt>
                <c:pt idx="514">
                  <c:v>-0.1609551276182338</c:v>
                </c:pt>
                <c:pt idx="515">
                  <c:v>-0.1609551276182338</c:v>
                </c:pt>
                <c:pt idx="516">
                  <c:v>-0.1609551276182338</c:v>
                </c:pt>
                <c:pt idx="517">
                  <c:v>-0.1609551276182338</c:v>
                </c:pt>
                <c:pt idx="518">
                  <c:v>-0.1609551276182338</c:v>
                </c:pt>
                <c:pt idx="519">
                  <c:v>-0.1609551276182338</c:v>
                </c:pt>
                <c:pt idx="520">
                  <c:v>-0.1609551276182338</c:v>
                </c:pt>
                <c:pt idx="521">
                  <c:v>-0.1609551276182338</c:v>
                </c:pt>
                <c:pt idx="522">
                  <c:v>-0.1609551276182338</c:v>
                </c:pt>
                <c:pt idx="523">
                  <c:v>-0.1609551276182338</c:v>
                </c:pt>
                <c:pt idx="524">
                  <c:v>-0.1609551276182338</c:v>
                </c:pt>
                <c:pt idx="525">
                  <c:v>-0.1609551276182338</c:v>
                </c:pt>
                <c:pt idx="526">
                  <c:v>-0.1609551276182338</c:v>
                </c:pt>
                <c:pt idx="527">
                  <c:v>-0.1609551276182338</c:v>
                </c:pt>
                <c:pt idx="528">
                  <c:v>-0.1609551276182338</c:v>
                </c:pt>
                <c:pt idx="529">
                  <c:v>-0.1609551276182338</c:v>
                </c:pt>
                <c:pt idx="530">
                  <c:v>-0.1609551276182338</c:v>
                </c:pt>
                <c:pt idx="531">
                  <c:v>-0.1609551276182338</c:v>
                </c:pt>
                <c:pt idx="532">
                  <c:v>-0.1609551276182338</c:v>
                </c:pt>
                <c:pt idx="533">
                  <c:v>-0.1609551276182338</c:v>
                </c:pt>
                <c:pt idx="534">
                  <c:v>-0.1609551276182338</c:v>
                </c:pt>
                <c:pt idx="535">
                  <c:v>-0.1609551276182338</c:v>
                </c:pt>
                <c:pt idx="536">
                  <c:v>-0.1609551276182338</c:v>
                </c:pt>
                <c:pt idx="537">
                  <c:v>-0.1609551276182338</c:v>
                </c:pt>
                <c:pt idx="538">
                  <c:v>-0.1609551276182338</c:v>
                </c:pt>
                <c:pt idx="539">
                  <c:v>-0.1609551276182338</c:v>
                </c:pt>
                <c:pt idx="540">
                  <c:v>-0.1609551276182338</c:v>
                </c:pt>
                <c:pt idx="541">
                  <c:v>-0.1609551276182338</c:v>
                </c:pt>
                <c:pt idx="542">
                  <c:v>-0.1609551276182338</c:v>
                </c:pt>
                <c:pt idx="543">
                  <c:v>-0.1609551276182338</c:v>
                </c:pt>
                <c:pt idx="544">
                  <c:v>-0.1609551276182338</c:v>
                </c:pt>
                <c:pt idx="545">
                  <c:v>-0.1609551276182338</c:v>
                </c:pt>
                <c:pt idx="546">
                  <c:v>-0.1609551276182338</c:v>
                </c:pt>
                <c:pt idx="547">
                  <c:v>-0.1609551276182338</c:v>
                </c:pt>
                <c:pt idx="548">
                  <c:v>-0.1609551276182338</c:v>
                </c:pt>
                <c:pt idx="549">
                  <c:v>-0.1609551276182338</c:v>
                </c:pt>
                <c:pt idx="550">
                  <c:v>-0.1609551276182338</c:v>
                </c:pt>
                <c:pt idx="551">
                  <c:v>-0.1609551276182338</c:v>
                </c:pt>
                <c:pt idx="552">
                  <c:v>-0.1609551276182338</c:v>
                </c:pt>
                <c:pt idx="553">
                  <c:v>-0.1609551276182338</c:v>
                </c:pt>
                <c:pt idx="554">
                  <c:v>-0.1609551276182338</c:v>
                </c:pt>
                <c:pt idx="555">
                  <c:v>-0.1609551276182338</c:v>
                </c:pt>
                <c:pt idx="556">
                  <c:v>-0.1609551276182338</c:v>
                </c:pt>
                <c:pt idx="557">
                  <c:v>-0.1609551276182338</c:v>
                </c:pt>
                <c:pt idx="558">
                  <c:v>-0.1609551276182338</c:v>
                </c:pt>
                <c:pt idx="559">
                  <c:v>-0.1609551276182338</c:v>
                </c:pt>
                <c:pt idx="560">
                  <c:v>-0.1609551276182338</c:v>
                </c:pt>
                <c:pt idx="561">
                  <c:v>-0.1609551276182338</c:v>
                </c:pt>
                <c:pt idx="562">
                  <c:v>-0.1609551276182338</c:v>
                </c:pt>
                <c:pt idx="563">
                  <c:v>-0.1609551276182338</c:v>
                </c:pt>
                <c:pt idx="564">
                  <c:v>-0.1609551276182338</c:v>
                </c:pt>
                <c:pt idx="565">
                  <c:v>-0.1609551276182338</c:v>
                </c:pt>
                <c:pt idx="566">
                  <c:v>-0.1609551276182338</c:v>
                </c:pt>
                <c:pt idx="567">
                  <c:v>-0.1609551276182338</c:v>
                </c:pt>
                <c:pt idx="568">
                  <c:v>-0.1609551276182338</c:v>
                </c:pt>
                <c:pt idx="569">
                  <c:v>-0.1609551276182338</c:v>
                </c:pt>
                <c:pt idx="570">
                  <c:v>-0.1609551276182338</c:v>
                </c:pt>
                <c:pt idx="571">
                  <c:v>-0.1609551276182338</c:v>
                </c:pt>
                <c:pt idx="572">
                  <c:v>-0.1609551276182338</c:v>
                </c:pt>
                <c:pt idx="573">
                  <c:v>-0.1609551276182338</c:v>
                </c:pt>
                <c:pt idx="574">
                  <c:v>-0.1609551276182338</c:v>
                </c:pt>
                <c:pt idx="575">
                  <c:v>-0.1609551276182338</c:v>
                </c:pt>
                <c:pt idx="576">
                  <c:v>-0.1609551276182338</c:v>
                </c:pt>
                <c:pt idx="577">
                  <c:v>-0.1609551276182338</c:v>
                </c:pt>
                <c:pt idx="578">
                  <c:v>-0.1609551276182338</c:v>
                </c:pt>
                <c:pt idx="579">
                  <c:v>-0.1609551276182338</c:v>
                </c:pt>
                <c:pt idx="580">
                  <c:v>-0.1609551276182338</c:v>
                </c:pt>
                <c:pt idx="581">
                  <c:v>-0.1609551276182338</c:v>
                </c:pt>
                <c:pt idx="582">
                  <c:v>-0.1609551276182338</c:v>
                </c:pt>
                <c:pt idx="583">
                  <c:v>-0.1609551276182338</c:v>
                </c:pt>
                <c:pt idx="584">
                  <c:v>-0.1609551276182338</c:v>
                </c:pt>
                <c:pt idx="585">
                  <c:v>-0.1609551276182338</c:v>
                </c:pt>
                <c:pt idx="586">
                  <c:v>-0.1609551276182338</c:v>
                </c:pt>
                <c:pt idx="587">
                  <c:v>-0.1609551276182338</c:v>
                </c:pt>
                <c:pt idx="588">
                  <c:v>-0.1609551276182338</c:v>
                </c:pt>
                <c:pt idx="589">
                  <c:v>-0.1609551276182338</c:v>
                </c:pt>
                <c:pt idx="590">
                  <c:v>-0.1609551276182338</c:v>
                </c:pt>
                <c:pt idx="591">
                  <c:v>-0.1609551276182338</c:v>
                </c:pt>
                <c:pt idx="592">
                  <c:v>-0.1609551276182338</c:v>
                </c:pt>
                <c:pt idx="593">
                  <c:v>-0.1609551276182338</c:v>
                </c:pt>
                <c:pt idx="594">
                  <c:v>-0.1609551276182338</c:v>
                </c:pt>
                <c:pt idx="595">
                  <c:v>-0.1609551276182338</c:v>
                </c:pt>
                <c:pt idx="596">
                  <c:v>-0.1609551276182338</c:v>
                </c:pt>
                <c:pt idx="597">
                  <c:v>-0.1609551276182338</c:v>
                </c:pt>
                <c:pt idx="598">
                  <c:v>-0.1609551276182338</c:v>
                </c:pt>
                <c:pt idx="599">
                  <c:v>-0.1609551276182338</c:v>
                </c:pt>
                <c:pt idx="600">
                  <c:v>-0.1609551276182338</c:v>
                </c:pt>
                <c:pt idx="601">
                  <c:v>-0.1609551276182338</c:v>
                </c:pt>
                <c:pt idx="602">
                  <c:v>-0.1609551276182338</c:v>
                </c:pt>
                <c:pt idx="603">
                  <c:v>-0.1609551276182338</c:v>
                </c:pt>
                <c:pt idx="604">
                  <c:v>-0.1609551276182338</c:v>
                </c:pt>
                <c:pt idx="605">
                  <c:v>-0.1609551276182338</c:v>
                </c:pt>
                <c:pt idx="606">
                  <c:v>-0.1609551276182338</c:v>
                </c:pt>
                <c:pt idx="607">
                  <c:v>-0.1609551276182338</c:v>
                </c:pt>
                <c:pt idx="608">
                  <c:v>-0.1609551276182338</c:v>
                </c:pt>
                <c:pt idx="609">
                  <c:v>-0.1609551276182338</c:v>
                </c:pt>
                <c:pt idx="610">
                  <c:v>-0.1609551276182338</c:v>
                </c:pt>
                <c:pt idx="611">
                  <c:v>-0.1609551276182338</c:v>
                </c:pt>
                <c:pt idx="612">
                  <c:v>-0.1609551276182338</c:v>
                </c:pt>
                <c:pt idx="613">
                  <c:v>-0.1609551276182338</c:v>
                </c:pt>
                <c:pt idx="614">
                  <c:v>-0.1609551276182338</c:v>
                </c:pt>
                <c:pt idx="615">
                  <c:v>-0.1609551276182338</c:v>
                </c:pt>
                <c:pt idx="616">
                  <c:v>-0.1609551276182338</c:v>
                </c:pt>
                <c:pt idx="617">
                  <c:v>-0.1609551276182338</c:v>
                </c:pt>
                <c:pt idx="618">
                  <c:v>-0.1609551276182338</c:v>
                </c:pt>
                <c:pt idx="619">
                  <c:v>-0.1609551276182338</c:v>
                </c:pt>
                <c:pt idx="620">
                  <c:v>-0.1609551276182338</c:v>
                </c:pt>
                <c:pt idx="621">
                  <c:v>-0.1609551276182338</c:v>
                </c:pt>
                <c:pt idx="622">
                  <c:v>-0.1609551276182338</c:v>
                </c:pt>
                <c:pt idx="623">
                  <c:v>-0.1609551276182338</c:v>
                </c:pt>
                <c:pt idx="624">
                  <c:v>-0.1609551276182338</c:v>
                </c:pt>
                <c:pt idx="625">
                  <c:v>-0.1609551276182338</c:v>
                </c:pt>
                <c:pt idx="626">
                  <c:v>-0.1609551276182338</c:v>
                </c:pt>
                <c:pt idx="627">
                  <c:v>-0.1609551276182338</c:v>
                </c:pt>
                <c:pt idx="628">
                  <c:v>-0.1609551276182338</c:v>
                </c:pt>
                <c:pt idx="629">
                  <c:v>-0.1609551276182338</c:v>
                </c:pt>
                <c:pt idx="630">
                  <c:v>-0.1609551276182338</c:v>
                </c:pt>
                <c:pt idx="631">
                  <c:v>-0.1609551276182338</c:v>
                </c:pt>
                <c:pt idx="632">
                  <c:v>-0.1609551276182338</c:v>
                </c:pt>
                <c:pt idx="633">
                  <c:v>-0.1609551276182338</c:v>
                </c:pt>
                <c:pt idx="634">
                  <c:v>-0.1609551276182338</c:v>
                </c:pt>
                <c:pt idx="635">
                  <c:v>-0.1609551276182338</c:v>
                </c:pt>
                <c:pt idx="636">
                  <c:v>-0.1609551276182338</c:v>
                </c:pt>
                <c:pt idx="637">
                  <c:v>-0.1609551276182338</c:v>
                </c:pt>
                <c:pt idx="638">
                  <c:v>-0.1609551276182338</c:v>
                </c:pt>
                <c:pt idx="639">
                  <c:v>-0.1609551276182338</c:v>
                </c:pt>
                <c:pt idx="640">
                  <c:v>-0.1609551276182338</c:v>
                </c:pt>
                <c:pt idx="641">
                  <c:v>-0.1609551276182338</c:v>
                </c:pt>
                <c:pt idx="642">
                  <c:v>-0.1609551276182338</c:v>
                </c:pt>
                <c:pt idx="643">
                  <c:v>-0.1609551276182338</c:v>
                </c:pt>
                <c:pt idx="644">
                  <c:v>-0.1609551276182338</c:v>
                </c:pt>
                <c:pt idx="645">
                  <c:v>-0.1609551276182338</c:v>
                </c:pt>
                <c:pt idx="646">
                  <c:v>-0.1609551276182338</c:v>
                </c:pt>
                <c:pt idx="647">
                  <c:v>-0.1609551276182338</c:v>
                </c:pt>
                <c:pt idx="648">
                  <c:v>-0.1609551276182338</c:v>
                </c:pt>
                <c:pt idx="649">
                  <c:v>-0.1609551276182338</c:v>
                </c:pt>
                <c:pt idx="650">
                  <c:v>-0.1609551276182338</c:v>
                </c:pt>
                <c:pt idx="651">
                  <c:v>-0.1609551276182338</c:v>
                </c:pt>
                <c:pt idx="652">
                  <c:v>-0.1609551276182338</c:v>
                </c:pt>
                <c:pt idx="653">
                  <c:v>-0.1609551276182338</c:v>
                </c:pt>
                <c:pt idx="654">
                  <c:v>-0.1609551276182338</c:v>
                </c:pt>
                <c:pt idx="655">
                  <c:v>-0.1609551276182338</c:v>
                </c:pt>
                <c:pt idx="656">
                  <c:v>-0.1609551276182338</c:v>
                </c:pt>
                <c:pt idx="657">
                  <c:v>-0.1609551276182338</c:v>
                </c:pt>
                <c:pt idx="658">
                  <c:v>-0.1609551276182338</c:v>
                </c:pt>
                <c:pt idx="659">
                  <c:v>-0.1609551276182338</c:v>
                </c:pt>
                <c:pt idx="660">
                  <c:v>-0.1609551276182338</c:v>
                </c:pt>
                <c:pt idx="661">
                  <c:v>-0.1609551276182338</c:v>
                </c:pt>
                <c:pt idx="662">
                  <c:v>-0.1609551276182338</c:v>
                </c:pt>
                <c:pt idx="663">
                  <c:v>-0.1609551276182338</c:v>
                </c:pt>
                <c:pt idx="664">
                  <c:v>-0.1609551276182338</c:v>
                </c:pt>
                <c:pt idx="665">
                  <c:v>-0.1609551276182338</c:v>
                </c:pt>
                <c:pt idx="666">
                  <c:v>-0.1609551276182338</c:v>
                </c:pt>
                <c:pt idx="667">
                  <c:v>-0.1609551276182338</c:v>
                </c:pt>
                <c:pt idx="668">
                  <c:v>-0.1609551276182338</c:v>
                </c:pt>
                <c:pt idx="669">
                  <c:v>-0.1609551276182338</c:v>
                </c:pt>
                <c:pt idx="670">
                  <c:v>-0.1609551276182338</c:v>
                </c:pt>
                <c:pt idx="671">
                  <c:v>-0.1609551276182338</c:v>
                </c:pt>
                <c:pt idx="672">
                  <c:v>-0.1609551276182338</c:v>
                </c:pt>
                <c:pt idx="673">
                  <c:v>-0.1609551276182338</c:v>
                </c:pt>
                <c:pt idx="674">
                  <c:v>-0.1609551276182338</c:v>
                </c:pt>
                <c:pt idx="675">
                  <c:v>-0.1609551276182338</c:v>
                </c:pt>
                <c:pt idx="676">
                  <c:v>-0.1609551276182338</c:v>
                </c:pt>
                <c:pt idx="677">
                  <c:v>-0.1609551276182338</c:v>
                </c:pt>
                <c:pt idx="678">
                  <c:v>-0.1609551276182338</c:v>
                </c:pt>
                <c:pt idx="679">
                  <c:v>-0.1609551276182338</c:v>
                </c:pt>
                <c:pt idx="680">
                  <c:v>-0.1609551276182338</c:v>
                </c:pt>
                <c:pt idx="681">
                  <c:v>-0.1609551276182338</c:v>
                </c:pt>
                <c:pt idx="682">
                  <c:v>-0.1609551276182338</c:v>
                </c:pt>
                <c:pt idx="683">
                  <c:v>-0.1609551276182338</c:v>
                </c:pt>
                <c:pt idx="684">
                  <c:v>-0.1609551276182338</c:v>
                </c:pt>
                <c:pt idx="685">
                  <c:v>-0.1609551276182338</c:v>
                </c:pt>
                <c:pt idx="686">
                  <c:v>-0.1609551276182338</c:v>
                </c:pt>
                <c:pt idx="687">
                  <c:v>-0.1609551276182338</c:v>
                </c:pt>
                <c:pt idx="688">
                  <c:v>-0.1609551276182338</c:v>
                </c:pt>
                <c:pt idx="689">
                  <c:v>-0.1609551276182338</c:v>
                </c:pt>
                <c:pt idx="690">
                  <c:v>-0.1609551276182338</c:v>
                </c:pt>
                <c:pt idx="691">
                  <c:v>-0.1609551276182338</c:v>
                </c:pt>
                <c:pt idx="692">
                  <c:v>-0.1609551276182338</c:v>
                </c:pt>
                <c:pt idx="693">
                  <c:v>-0.1609551276182338</c:v>
                </c:pt>
                <c:pt idx="694">
                  <c:v>-0.1609551276182338</c:v>
                </c:pt>
                <c:pt idx="695">
                  <c:v>-0.1609551276182338</c:v>
                </c:pt>
                <c:pt idx="696">
                  <c:v>-0.1609551276182338</c:v>
                </c:pt>
                <c:pt idx="697">
                  <c:v>-0.1609551276182338</c:v>
                </c:pt>
                <c:pt idx="698">
                  <c:v>-0.1609551276182338</c:v>
                </c:pt>
                <c:pt idx="699">
                  <c:v>-0.1609551276182338</c:v>
                </c:pt>
                <c:pt idx="700">
                  <c:v>-0.1609551276182338</c:v>
                </c:pt>
                <c:pt idx="701">
                  <c:v>-0.1609551276182338</c:v>
                </c:pt>
                <c:pt idx="702">
                  <c:v>-0.1609551276182338</c:v>
                </c:pt>
                <c:pt idx="703">
                  <c:v>-0.1609551276182338</c:v>
                </c:pt>
                <c:pt idx="704">
                  <c:v>-0.1609551276182338</c:v>
                </c:pt>
                <c:pt idx="705">
                  <c:v>-0.1609551276182338</c:v>
                </c:pt>
                <c:pt idx="706">
                  <c:v>-0.1609551276182338</c:v>
                </c:pt>
                <c:pt idx="707">
                  <c:v>-0.1609551276182338</c:v>
                </c:pt>
                <c:pt idx="708">
                  <c:v>-0.1609551276182338</c:v>
                </c:pt>
                <c:pt idx="709">
                  <c:v>-0.1609551276182338</c:v>
                </c:pt>
                <c:pt idx="710">
                  <c:v>-0.1609551276182338</c:v>
                </c:pt>
                <c:pt idx="711">
                  <c:v>-0.1609551276182338</c:v>
                </c:pt>
                <c:pt idx="712">
                  <c:v>-0.1609551276182338</c:v>
                </c:pt>
                <c:pt idx="713">
                  <c:v>-0.1609551276182338</c:v>
                </c:pt>
                <c:pt idx="714">
                  <c:v>-0.1609551276182338</c:v>
                </c:pt>
                <c:pt idx="715">
                  <c:v>-0.1609551276182338</c:v>
                </c:pt>
                <c:pt idx="716">
                  <c:v>-0.1609551276182338</c:v>
                </c:pt>
                <c:pt idx="717">
                  <c:v>-0.1609551276182338</c:v>
                </c:pt>
                <c:pt idx="718">
                  <c:v>-0.1609551276182338</c:v>
                </c:pt>
                <c:pt idx="719">
                  <c:v>-0.1609551276182338</c:v>
                </c:pt>
                <c:pt idx="720">
                  <c:v>-0.1609551276182338</c:v>
                </c:pt>
                <c:pt idx="721">
                  <c:v>-0.1609551276182338</c:v>
                </c:pt>
                <c:pt idx="722">
                  <c:v>-0.1609551276182338</c:v>
                </c:pt>
                <c:pt idx="723">
                  <c:v>-0.1609551276182338</c:v>
                </c:pt>
                <c:pt idx="724">
                  <c:v>-0.1609551276182338</c:v>
                </c:pt>
                <c:pt idx="725">
                  <c:v>-0.1609551276182338</c:v>
                </c:pt>
                <c:pt idx="726">
                  <c:v>-0.1609551276182338</c:v>
                </c:pt>
                <c:pt idx="727">
                  <c:v>-0.1609551276182338</c:v>
                </c:pt>
                <c:pt idx="728">
                  <c:v>-0.1609551276182338</c:v>
                </c:pt>
                <c:pt idx="729">
                  <c:v>-0.1609551276182338</c:v>
                </c:pt>
                <c:pt idx="730">
                  <c:v>-0.1609551276182338</c:v>
                </c:pt>
                <c:pt idx="731">
                  <c:v>-0.1609551276182338</c:v>
                </c:pt>
                <c:pt idx="732">
                  <c:v>-0.1609551276182338</c:v>
                </c:pt>
                <c:pt idx="733">
                  <c:v>-0.1609551276182338</c:v>
                </c:pt>
                <c:pt idx="734">
                  <c:v>-0.1609551276182338</c:v>
                </c:pt>
                <c:pt idx="735">
                  <c:v>-0.1609551276182338</c:v>
                </c:pt>
                <c:pt idx="736">
                  <c:v>-0.1609551276182338</c:v>
                </c:pt>
                <c:pt idx="737">
                  <c:v>-0.1609551276182338</c:v>
                </c:pt>
                <c:pt idx="738">
                  <c:v>-0.1609551276182338</c:v>
                </c:pt>
                <c:pt idx="739">
                  <c:v>-0.1609551276182338</c:v>
                </c:pt>
                <c:pt idx="740">
                  <c:v>-0.1609551276182338</c:v>
                </c:pt>
                <c:pt idx="741">
                  <c:v>-0.1609551276182338</c:v>
                </c:pt>
                <c:pt idx="742">
                  <c:v>-0.1609551276182338</c:v>
                </c:pt>
                <c:pt idx="743">
                  <c:v>-0.1609551276182338</c:v>
                </c:pt>
                <c:pt idx="744">
                  <c:v>-0.1609551276182338</c:v>
                </c:pt>
                <c:pt idx="745">
                  <c:v>-0.1609551276182338</c:v>
                </c:pt>
                <c:pt idx="746">
                  <c:v>-0.1609551276182338</c:v>
                </c:pt>
                <c:pt idx="747">
                  <c:v>-0.1609551276182338</c:v>
                </c:pt>
                <c:pt idx="748">
                  <c:v>-0.1609551276182338</c:v>
                </c:pt>
                <c:pt idx="749">
                  <c:v>-0.1609551276182338</c:v>
                </c:pt>
                <c:pt idx="750">
                  <c:v>-0.1609551276182338</c:v>
                </c:pt>
                <c:pt idx="751">
                  <c:v>-0.1609551276182338</c:v>
                </c:pt>
                <c:pt idx="752">
                  <c:v>-0.1609551276182338</c:v>
                </c:pt>
                <c:pt idx="753">
                  <c:v>-0.1609551276182338</c:v>
                </c:pt>
                <c:pt idx="754">
                  <c:v>-0.1609551276182338</c:v>
                </c:pt>
                <c:pt idx="755">
                  <c:v>-0.1609551276182338</c:v>
                </c:pt>
                <c:pt idx="756">
                  <c:v>-0.1609551276182338</c:v>
                </c:pt>
                <c:pt idx="757">
                  <c:v>-0.1609551276182338</c:v>
                </c:pt>
                <c:pt idx="758">
                  <c:v>-0.1609551276182338</c:v>
                </c:pt>
                <c:pt idx="759">
                  <c:v>-0.1609551276182338</c:v>
                </c:pt>
                <c:pt idx="760">
                  <c:v>-0.1609551276182338</c:v>
                </c:pt>
                <c:pt idx="761">
                  <c:v>-0.1609551276182338</c:v>
                </c:pt>
                <c:pt idx="762">
                  <c:v>-0.1609551276182338</c:v>
                </c:pt>
                <c:pt idx="763">
                  <c:v>-0.1609551276182338</c:v>
                </c:pt>
                <c:pt idx="764">
                  <c:v>-0.1609551276182338</c:v>
                </c:pt>
                <c:pt idx="765">
                  <c:v>-0.1609551276182338</c:v>
                </c:pt>
                <c:pt idx="766">
                  <c:v>-0.1609551276182338</c:v>
                </c:pt>
                <c:pt idx="767">
                  <c:v>-0.1609551276182338</c:v>
                </c:pt>
                <c:pt idx="768">
                  <c:v>-0.1609551276182338</c:v>
                </c:pt>
                <c:pt idx="769">
                  <c:v>-0.1609551276182338</c:v>
                </c:pt>
                <c:pt idx="770">
                  <c:v>-0.1609551276182338</c:v>
                </c:pt>
                <c:pt idx="771">
                  <c:v>-0.1609551276182338</c:v>
                </c:pt>
                <c:pt idx="772">
                  <c:v>-0.1609551276182338</c:v>
                </c:pt>
                <c:pt idx="773">
                  <c:v>-0.1609551276182338</c:v>
                </c:pt>
                <c:pt idx="774">
                  <c:v>-0.1609551276182338</c:v>
                </c:pt>
                <c:pt idx="775">
                  <c:v>-0.1609551276182338</c:v>
                </c:pt>
                <c:pt idx="776">
                  <c:v>-0.1609551276182338</c:v>
                </c:pt>
                <c:pt idx="777">
                  <c:v>-0.1609551276182338</c:v>
                </c:pt>
                <c:pt idx="778">
                  <c:v>-0.1609551276182338</c:v>
                </c:pt>
                <c:pt idx="779">
                  <c:v>-0.1609551276182338</c:v>
                </c:pt>
                <c:pt idx="780">
                  <c:v>-0.1609551276182338</c:v>
                </c:pt>
                <c:pt idx="781">
                  <c:v>-0.1609551276182338</c:v>
                </c:pt>
                <c:pt idx="782">
                  <c:v>-0.1609551276182338</c:v>
                </c:pt>
                <c:pt idx="783">
                  <c:v>-0.1609551276182338</c:v>
                </c:pt>
                <c:pt idx="784">
                  <c:v>-0.1609551276182338</c:v>
                </c:pt>
                <c:pt idx="785">
                  <c:v>-0.1609551276182338</c:v>
                </c:pt>
                <c:pt idx="786">
                  <c:v>-0.1609551276182338</c:v>
                </c:pt>
                <c:pt idx="787">
                  <c:v>-0.1609551276182338</c:v>
                </c:pt>
                <c:pt idx="788">
                  <c:v>-0.1609551276182338</c:v>
                </c:pt>
                <c:pt idx="789">
                  <c:v>-0.1609551276182338</c:v>
                </c:pt>
                <c:pt idx="790">
                  <c:v>-0.1609551276182338</c:v>
                </c:pt>
                <c:pt idx="791">
                  <c:v>-0.1609551276182338</c:v>
                </c:pt>
                <c:pt idx="792">
                  <c:v>-0.1609551276182338</c:v>
                </c:pt>
                <c:pt idx="793">
                  <c:v>-0.1609551276182338</c:v>
                </c:pt>
                <c:pt idx="794">
                  <c:v>-0.1609551276182338</c:v>
                </c:pt>
                <c:pt idx="795">
                  <c:v>-0.1609551276182338</c:v>
                </c:pt>
                <c:pt idx="796">
                  <c:v>-0.1609551276182338</c:v>
                </c:pt>
                <c:pt idx="797">
                  <c:v>-0.1609551276182338</c:v>
                </c:pt>
                <c:pt idx="798">
                  <c:v>-0.1609551276182338</c:v>
                </c:pt>
                <c:pt idx="799">
                  <c:v>-0.1609551276182338</c:v>
                </c:pt>
                <c:pt idx="800">
                  <c:v>-0.1609551276182338</c:v>
                </c:pt>
                <c:pt idx="801">
                  <c:v>-0.1609551276182338</c:v>
                </c:pt>
                <c:pt idx="802">
                  <c:v>-0.1609551276182338</c:v>
                </c:pt>
                <c:pt idx="803">
                  <c:v>-0.1609551276182338</c:v>
                </c:pt>
                <c:pt idx="804">
                  <c:v>-0.1609551276182338</c:v>
                </c:pt>
                <c:pt idx="805">
                  <c:v>-0.1609551276182338</c:v>
                </c:pt>
                <c:pt idx="806">
                  <c:v>-0.1609551276182338</c:v>
                </c:pt>
                <c:pt idx="807">
                  <c:v>-0.1609551276182338</c:v>
                </c:pt>
                <c:pt idx="808">
                  <c:v>-0.1609551276182338</c:v>
                </c:pt>
                <c:pt idx="809">
                  <c:v>-0.1609551276182338</c:v>
                </c:pt>
                <c:pt idx="810">
                  <c:v>-0.1609551276182338</c:v>
                </c:pt>
                <c:pt idx="811">
                  <c:v>-0.1609551276182338</c:v>
                </c:pt>
                <c:pt idx="812">
                  <c:v>-0.1609551276182338</c:v>
                </c:pt>
                <c:pt idx="813">
                  <c:v>-0.1609551276182338</c:v>
                </c:pt>
                <c:pt idx="814">
                  <c:v>-0.1609551276182338</c:v>
                </c:pt>
                <c:pt idx="815">
                  <c:v>-0.1609551276182338</c:v>
                </c:pt>
                <c:pt idx="816">
                  <c:v>-0.1609551276182338</c:v>
                </c:pt>
                <c:pt idx="817">
                  <c:v>-0.1609551276182338</c:v>
                </c:pt>
                <c:pt idx="818">
                  <c:v>-0.1609551276182338</c:v>
                </c:pt>
                <c:pt idx="819">
                  <c:v>-0.1609551276182338</c:v>
                </c:pt>
                <c:pt idx="820">
                  <c:v>-0.1609551276182338</c:v>
                </c:pt>
                <c:pt idx="821">
                  <c:v>-0.1609551276182338</c:v>
                </c:pt>
                <c:pt idx="822">
                  <c:v>-0.1609551276182338</c:v>
                </c:pt>
                <c:pt idx="823">
                  <c:v>-0.1609551276182338</c:v>
                </c:pt>
                <c:pt idx="824">
                  <c:v>-0.1609551276182338</c:v>
                </c:pt>
                <c:pt idx="825">
                  <c:v>-0.1609551276182338</c:v>
                </c:pt>
                <c:pt idx="826">
                  <c:v>-0.1609551276182338</c:v>
                </c:pt>
                <c:pt idx="827">
                  <c:v>-0.1609551276182338</c:v>
                </c:pt>
                <c:pt idx="828">
                  <c:v>-0.1609551276182338</c:v>
                </c:pt>
                <c:pt idx="829">
                  <c:v>-0.1609551276182338</c:v>
                </c:pt>
                <c:pt idx="830">
                  <c:v>-0.1609551276182338</c:v>
                </c:pt>
                <c:pt idx="831">
                  <c:v>-0.1609551276182338</c:v>
                </c:pt>
                <c:pt idx="832">
                  <c:v>-0.1609551276182338</c:v>
                </c:pt>
                <c:pt idx="833">
                  <c:v>-0.1609551276182338</c:v>
                </c:pt>
                <c:pt idx="834">
                  <c:v>-0.1609551276182338</c:v>
                </c:pt>
                <c:pt idx="835">
                  <c:v>-0.1609551276182338</c:v>
                </c:pt>
                <c:pt idx="836">
                  <c:v>-0.1609551276182338</c:v>
                </c:pt>
                <c:pt idx="837">
                  <c:v>-0.1609551276182338</c:v>
                </c:pt>
                <c:pt idx="838">
                  <c:v>-0.1609551276182338</c:v>
                </c:pt>
                <c:pt idx="839">
                  <c:v>-0.1609551276182338</c:v>
                </c:pt>
                <c:pt idx="840">
                  <c:v>-0.1609551276182338</c:v>
                </c:pt>
                <c:pt idx="841">
                  <c:v>-0.1609551276182338</c:v>
                </c:pt>
                <c:pt idx="842">
                  <c:v>-0.1609551276182338</c:v>
                </c:pt>
                <c:pt idx="843">
                  <c:v>-0.1609551276182338</c:v>
                </c:pt>
                <c:pt idx="844">
                  <c:v>-0.1609551276182338</c:v>
                </c:pt>
                <c:pt idx="845">
                  <c:v>-0.1609551276182338</c:v>
                </c:pt>
                <c:pt idx="846">
                  <c:v>-0.1609551276182338</c:v>
                </c:pt>
                <c:pt idx="847">
                  <c:v>-0.1609551276182338</c:v>
                </c:pt>
                <c:pt idx="848">
                  <c:v>-0.1609551276182338</c:v>
                </c:pt>
                <c:pt idx="849">
                  <c:v>-0.1609551276182338</c:v>
                </c:pt>
                <c:pt idx="850">
                  <c:v>-0.1609551276182338</c:v>
                </c:pt>
                <c:pt idx="851">
                  <c:v>-0.1609551276182338</c:v>
                </c:pt>
                <c:pt idx="852">
                  <c:v>-0.1609551276182338</c:v>
                </c:pt>
                <c:pt idx="853">
                  <c:v>-0.1609551276182338</c:v>
                </c:pt>
                <c:pt idx="854">
                  <c:v>-0.1609551276182338</c:v>
                </c:pt>
                <c:pt idx="855">
                  <c:v>-0.1609551276182338</c:v>
                </c:pt>
                <c:pt idx="856">
                  <c:v>-0.1609551276182338</c:v>
                </c:pt>
                <c:pt idx="857">
                  <c:v>-0.1609551276182338</c:v>
                </c:pt>
                <c:pt idx="858">
                  <c:v>-0.1609551276182338</c:v>
                </c:pt>
                <c:pt idx="859">
                  <c:v>-0.1609551276182338</c:v>
                </c:pt>
                <c:pt idx="860">
                  <c:v>-0.1609551276182338</c:v>
                </c:pt>
                <c:pt idx="861">
                  <c:v>-0.1609551276182338</c:v>
                </c:pt>
                <c:pt idx="862">
                  <c:v>-0.1609551276182338</c:v>
                </c:pt>
                <c:pt idx="863">
                  <c:v>-0.1609551276182338</c:v>
                </c:pt>
                <c:pt idx="864">
                  <c:v>-0.1609551276182338</c:v>
                </c:pt>
                <c:pt idx="865">
                  <c:v>-0.1609551276182338</c:v>
                </c:pt>
                <c:pt idx="866">
                  <c:v>-0.1609551276182338</c:v>
                </c:pt>
                <c:pt idx="867">
                  <c:v>-0.1609551276182338</c:v>
                </c:pt>
                <c:pt idx="868">
                  <c:v>-0.1609551276182338</c:v>
                </c:pt>
                <c:pt idx="869">
                  <c:v>-0.1609551276182338</c:v>
                </c:pt>
                <c:pt idx="870">
                  <c:v>-0.1609551276182338</c:v>
                </c:pt>
                <c:pt idx="871">
                  <c:v>-0.1609551276182338</c:v>
                </c:pt>
                <c:pt idx="872">
                  <c:v>-0.1609551276182338</c:v>
                </c:pt>
                <c:pt idx="873">
                  <c:v>-0.1609551276182338</c:v>
                </c:pt>
                <c:pt idx="874">
                  <c:v>-0.1609551276182338</c:v>
                </c:pt>
                <c:pt idx="875">
                  <c:v>-0.1609551276182338</c:v>
                </c:pt>
                <c:pt idx="876">
                  <c:v>-0.1609551276182338</c:v>
                </c:pt>
                <c:pt idx="877">
                  <c:v>-0.1609551276182338</c:v>
                </c:pt>
                <c:pt idx="878">
                  <c:v>-0.1609551276182338</c:v>
                </c:pt>
                <c:pt idx="879">
                  <c:v>-0.1609551276182338</c:v>
                </c:pt>
                <c:pt idx="880">
                  <c:v>-0.1609551276182338</c:v>
                </c:pt>
                <c:pt idx="881">
                  <c:v>-0.1609551276182338</c:v>
                </c:pt>
                <c:pt idx="882">
                  <c:v>-0.1609551276182338</c:v>
                </c:pt>
                <c:pt idx="883">
                  <c:v>-0.1609551276182338</c:v>
                </c:pt>
                <c:pt idx="884">
                  <c:v>-0.1609551276182338</c:v>
                </c:pt>
                <c:pt idx="885">
                  <c:v>-0.1609551276182338</c:v>
                </c:pt>
                <c:pt idx="886">
                  <c:v>-0.1609551276182338</c:v>
                </c:pt>
                <c:pt idx="887">
                  <c:v>-0.1609551276182338</c:v>
                </c:pt>
                <c:pt idx="888">
                  <c:v>-0.1609551276182338</c:v>
                </c:pt>
                <c:pt idx="889">
                  <c:v>-0.1609551276182338</c:v>
                </c:pt>
                <c:pt idx="890">
                  <c:v>-0.1609551276182338</c:v>
                </c:pt>
                <c:pt idx="891">
                  <c:v>-0.1609551276182338</c:v>
                </c:pt>
                <c:pt idx="892">
                  <c:v>-0.1609551276182338</c:v>
                </c:pt>
                <c:pt idx="893">
                  <c:v>-0.1609551276182338</c:v>
                </c:pt>
                <c:pt idx="894">
                  <c:v>-0.1609551276182338</c:v>
                </c:pt>
                <c:pt idx="895">
                  <c:v>-0.1609551276182338</c:v>
                </c:pt>
                <c:pt idx="896">
                  <c:v>-0.1609551276182338</c:v>
                </c:pt>
                <c:pt idx="897">
                  <c:v>-0.1609551276182338</c:v>
                </c:pt>
                <c:pt idx="898">
                  <c:v>-0.1609551276182338</c:v>
                </c:pt>
                <c:pt idx="899">
                  <c:v>-0.1609551276182338</c:v>
                </c:pt>
                <c:pt idx="900">
                  <c:v>-0.1609551276182338</c:v>
                </c:pt>
                <c:pt idx="901">
                  <c:v>-0.1609551276182338</c:v>
                </c:pt>
                <c:pt idx="902">
                  <c:v>-0.1609551276182338</c:v>
                </c:pt>
                <c:pt idx="903">
                  <c:v>-0.1609551276182338</c:v>
                </c:pt>
                <c:pt idx="904">
                  <c:v>-0.1609551276182338</c:v>
                </c:pt>
                <c:pt idx="905">
                  <c:v>-0.1609551276182338</c:v>
                </c:pt>
                <c:pt idx="906">
                  <c:v>-0.1609551276182338</c:v>
                </c:pt>
                <c:pt idx="907">
                  <c:v>-0.1609551276182338</c:v>
                </c:pt>
                <c:pt idx="908">
                  <c:v>-0.1609551276182338</c:v>
                </c:pt>
                <c:pt idx="909">
                  <c:v>-0.1609551276182338</c:v>
                </c:pt>
                <c:pt idx="910">
                  <c:v>-0.1609551276182338</c:v>
                </c:pt>
                <c:pt idx="911">
                  <c:v>-0.1609551276182338</c:v>
                </c:pt>
                <c:pt idx="912">
                  <c:v>-0.1609551276182338</c:v>
                </c:pt>
                <c:pt idx="913">
                  <c:v>-0.1609551276182338</c:v>
                </c:pt>
                <c:pt idx="914">
                  <c:v>-0.1609551276182338</c:v>
                </c:pt>
                <c:pt idx="915">
                  <c:v>-0.1609551276182338</c:v>
                </c:pt>
                <c:pt idx="916">
                  <c:v>-0.1609551276182338</c:v>
                </c:pt>
                <c:pt idx="917">
                  <c:v>-0.1609551276182338</c:v>
                </c:pt>
                <c:pt idx="918">
                  <c:v>-0.1609551276182338</c:v>
                </c:pt>
                <c:pt idx="919">
                  <c:v>-0.1609551276182338</c:v>
                </c:pt>
                <c:pt idx="920">
                  <c:v>-0.1609551276182338</c:v>
                </c:pt>
                <c:pt idx="921">
                  <c:v>-0.1609551276182338</c:v>
                </c:pt>
                <c:pt idx="922">
                  <c:v>-0.1609551276182338</c:v>
                </c:pt>
                <c:pt idx="923">
                  <c:v>-0.1609551276182338</c:v>
                </c:pt>
                <c:pt idx="924">
                  <c:v>-0.1609551276182338</c:v>
                </c:pt>
                <c:pt idx="925">
                  <c:v>-0.1609551276182338</c:v>
                </c:pt>
                <c:pt idx="926">
                  <c:v>-0.1609551276182338</c:v>
                </c:pt>
                <c:pt idx="927">
                  <c:v>-0.1609551276182338</c:v>
                </c:pt>
                <c:pt idx="928">
                  <c:v>-0.1609551276182338</c:v>
                </c:pt>
                <c:pt idx="929">
                  <c:v>-0.1609551276182338</c:v>
                </c:pt>
                <c:pt idx="930">
                  <c:v>-0.1609551276182338</c:v>
                </c:pt>
                <c:pt idx="931">
                  <c:v>-0.1609551276182338</c:v>
                </c:pt>
                <c:pt idx="932">
                  <c:v>-0.1609551276182338</c:v>
                </c:pt>
                <c:pt idx="933">
                  <c:v>-0.1609551276182338</c:v>
                </c:pt>
                <c:pt idx="934">
                  <c:v>-0.1609551276182338</c:v>
                </c:pt>
                <c:pt idx="935">
                  <c:v>-0.1609551276182338</c:v>
                </c:pt>
                <c:pt idx="936">
                  <c:v>-0.1609551276182338</c:v>
                </c:pt>
                <c:pt idx="937">
                  <c:v>-0.1609551276182338</c:v>
                </c:pt>
                <c:pt idx="938">
                  <c:v>-0.1609551276182338</c:v>
                </c:pt>
                <c:pt idx="939">
                  <c:v>-0.1609551276182338</c:v>
                </c:pt>
                <c:pt idx="940">
                  <c:v>-0.1609551276182338</c:v>
                </c:pt>
                <c:pt idx="941">
                  <c:v>-0.1609551276182338</c:v>
                </c:pt>
                <c:pt idx="942">
                  <c:v>-0.1609551276182338</c:v>
                </c:pt>
                <c:pt idx="943">
                  <c:v>-0.1609551276182338</c:v>
                </c:pt>
                <c:pt idx="944">
                  <c:v>-0.1609551276182338</c:v>
                </c:pt>
                <c:pt idx="945">
                  <c:v>-0.1609551276182338</c:v>
                </c:pt>
                <c:pt idx="946">
                  <c:v>-0.1609551276182338</c:v>
                </c:pt>
                <c:pt idx="947">
                  <c:v>-0.1609551276182338</c:v>
                </c:pt>
                <c:pt idx="948">
                  <c:v>-0.1609551276182338</c:v>
                </c:pt>
                <c:pt idx="949">
                  <c:v>-0.1609551276182338</c:v>
                </c:pt>
                <c:pt idx="950">
                  <c:v>-0.1609551276182338</c:v>
                </c:pt>
                <c:pt idx="951">
                  <c:v>-0.1609551276182338</c:v>
                </c:pt>
                <c:pt idx="952">
                  <c:v>-0.1609551276182338</c:v>
                </c:pt>
                <c:pt idx="953">
                  <c:v>-0.1609551276182338</c:v>
                </c:pt>
                <c:pt idx="954">
                  <c:v>-0.1609551276182338</c:v>
                </c:pt>
                <c:pt idx="955">
                  <c:v>-0.1609551276182338</c:v>
                </c:pt>
                <c:pt idx="956">
                  <c:v>-0.1609551276182338</c:v>
                </c:pt>
                <c:pt idx="957">
                  <c:v>-0.1609551276182338</c:v>
                </c:pt>
                <c:pt idx="958">
                  <c:v>-0.1609551276182338</c:v>
                </c:pt>
                <c:pt idx="959">
                  <c:v>-0.1609551276182338</c:v>
                </c:pt>
                <c:pt idx="960">
                  <c:v>-0.1609551276182338</c:v>
                </c:pt>
                <c:pt idx="961">
                  <c:v>-0.1609551276182338</c:v>
                </c:pt>
                <c:pt idx="962">
                  <c:v>-0.1609551276182338</c:v>
                </c:pt>
                <c:pt idx="963">
                  <c:v>-0.1609551276182338</c:v>
                </c:pt>
                <c:pt idx="964">
                  <c:v>-0.1609551276182338</c:v>
                </c:pt>
                <c:pt idx="965">
                  <c:v>-0.1609551276182338</c:v>
                </c:pt>
                <c:pt idx="966">
                  <c:v>-0.1609551276182338</c:v>
                </c:pt>
                <c:pt idx="967">
                  <c:v>-0.1609551276182338</c:v>
                </c:pt>
                <c:pt idx="968">
                  <c:v>-0.1609551276182338</c:v>
                </c:pt>
                <c:pt idx="969">
                  <c:v>-0.1609551276182338</c:v>
                </c:pt>
                <c:pt idx="970">
                  <c:v>-0.1609551276182338</c:v>
                </c:pt>
                <c:pt idx="971">
                  <c:v>-0.1609551276182338</c:v>
                </c:pt>
                <c:pt idx="972">
                  <c:v>-0.1609551276182338</c:v>
                </c:pt>
                <c:pt idx="973">
                  <c:v>-0.1609551276182338</c:v>
                </c:pt>
                <c:pt idx="974">
                  <c:v>-0.1609551276182338</c:v>
                </c:pt>
                <c:pt idx="975">
                  <c:v>-0.1609551276182338</c:v>
                </c:pt>
                <c:pt idx="976">
                  <c:v>-0.1609551276182338</c:v>
                </c:pt>
                <c:pt idx="977">
                  <c:v>-0.1609551276182338</c:v>
                </c:pt>
                <c:pt idx="978">
                  <c:v>-0.1609551276182338</c:v>
                </c:pt>
                <c:pt idx="979">
                  <c:v>-0.1609551276182338</c:v>
                </c:pt>
                <c:pt idx="980">
                  <c:v>-0.1609551276182338</c:v>
                </c:pt>
                <c:pt idx="981">
                  <c:v>-0.1609551276182338</c:v>
                </c:pt>
                <c:pt idx="982">
                  <c:v>-0.1609551276182338</c:v>
                </c:pt>
                <c:pt idx="983">
                  <c:v>-0.1609551276182338</c:v>
                </c:pt>
                <c:pt idx="984">
                  <c:v>-0.1609551276182338</c:v>
                </c:pt>
                <c:pt idx="985">
                  <c:v>-0.1609551276182338</c:v>
                </c:pt>
                <c:pt idx="986">
                  <c:v>-0.1609551276182338</c:v>
                </c:pt>
                <c:pt idx="987">
                  <c:v>-0.1609551276182338</c:v>
                </c:pt>
                <c:pt idx="988">
                  <c:v>-0.1609551276182338</c:v>
                </c:pt>
                <c:pt idx="989">
                  <c:v>-0.1609551276182338</c:v>
                </c:pt>
                <c:pt idx="990">
                  <c:v>-0.1609551276182338</c:v>
                </c:pt>
                <c:pt idx="991">
                  <c:v>-0.1609551276182338</c:v>
                </c:pt>
                <c:pt idx="992">
                  <c:v>-0.1609551276182338</c:v>
                </c:pt>
                <c:pt idx="993">
                  <c:v>-0.1609551276182338</c:v>
                </c:pt>
                <c:pt idx="994">
                  <c:v>-0.1609551276182338</c:v>
                </c:pt>
                <c:pt idx="995">
                  <c:v>-0.1609551276182338</c:v>
                </c:pt>
                <c:pt idx="996">
                  <c:v>-0.1609551276182338</c:v>
                </c:pt>
                <c:pt idx="997">
                  <c:v>-0.1609551276182338</c:v>
                </c:pt>
                <c:pt idx="998">
                  <c:v>-0.1609551276182338</c:v>
                </c:pt>
                <c:pt idx="999">
                  <c:v>-0.1609551276182338</c:v>
                </c:pt>
              </c:numCache>
            </c:numRef>
          </c:yVal>
          <c:smooth val="1"/>
        </c:ser>
        <c:ser>
          <c:idx val="39"/>
          <c:order val="38"/>
          <c:tx>
            <c:v>mean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Entry'!$S$49:$S$50</c:f>
              <c:numCache>
                <c:ptCount val="2"/>
                <c:pt idx="0">
                  <c:v>14.7143</c:v>
                </c:pt>
                <c:pt idx="1">
                  <c:v>14.7143</c:v>
                </c:pt>
              </c:numCache>
            </c:numRef>
          </c:xVal>
          <c:yVal>
            <c:numRef>
              <c:f>'Data Entry'!$R$49:$R$50</c:f>
              <c:numCache>
                <c:ptCount val="2"/>
                <c:pt idx="0">
                  <c:v>-0.18333333333333335</c:v>
                </c:pt>
                <c:pt idx="1">
                  <c:v>-0.15000000000000002</c:v>
                </c:pt>
              </c:numCache>
            </c:numRef>
          </c:yVal>
          <c:smooth val="1"/>
        </c:ser>
        <c:ser>
          <c:idx val="37"/>
          <c:order val="39"/>
          <c:tx>
            <c:v>mean-S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Entry'!$S$51:$S$52</c:f>
              <c:numCache>
                <c:ptCount val="2"/>
                <c:pt idx="0">
                  <c:v>12.1897</c:v>
                </c:pt>
                <c:pt idx="1">
                  <c:v>12.1897</c:v>
                </c:pt>
              </c:numCache>
            </c:numRef>
          </c:xVal>
          <c:yVal>
            <c:numRef>
              <c:f>'Data Entry'!$R$51:$R$52</c:f>
              <c:numCache>
                <c:ptCount val="2"/>
                <c:pt idx="0">
                  <c:v>-0.18571428571428572</c:v>
                </c:pt>
                <c:pt idx="1">
                  <c:v>-0.14761904761904765</c:v>
                </c:pt>
              </c:numCache>
            </c:numRef>
          </c:yVal>
          <c:smooth val="1"/>
        </c:ser>
        <c:ser>
          <c:idx val="40"/>
          <c:order val="40"/>
          <c:tx>
            <c:v>mean+S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Entry'!$S$53:$S$54</c:f>
              <c:numCache>
                <c:ptCount val="2"/>
                <c:pt idx="0">
                  <c:v>17.2389</c:v>
                </c:pt>
                <c:pt idx="1">
                  <c:v>17.2389</c:v>
                </c:pt>
              </c:numCache>
            </c:numRef>
          </c:xVal>
          <c:yVal>
            <c:numRef>
              <c:f>'Data Entry'!$R$53:$R$54</c:f>
              <c:numCache>
                <c:ptCount val="2"/>
                <c:pt idx="0">
                  <c:v>-0.18571428571428572</c:v>
                </c:pt>
                <c:pt idx="1">
                  <c:v>-0.14761904761904765</c:v>
                </c:pt>
              </c:numCache>
            </c:numRef>
          </c:yVal>
          <c:smooth val="1"/>
        </c:ser>
        <c:ser>
          <c:idx val="41"/>
          <c:order val="41"/>
          <c:tx>
            <c:v>mean-2*S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Entry'!$S$55:$S$56</c:f>
              <c:numCache>
                <c:ptCount val="2"/>
                <c:pt idx="0">
                  <c:v>9.665099999999999</c:v>
                </c:pt>
                <c:pt idx="1">
                  <c:v>9.665099999999999</c:v>
                </c:pt>
              </c:numCache>
            </c:numRef>
          </c:xVal>
          <c:yVal>
            <c:numRef>
              <c:f>'Data Entry'!$R$55:$R$56</c:f>
              <c:numCache>
                <c:ptCount val="2"/>
                <c:pt idx="0">
                  <c:v>-0.18809523809523812</c:v>
                </c:pt>
                <c:pt idx="1">
                  <c:v>-0.14523809523809525</c:v>
                </c:pt>
              </c:numCache>
            </c:numRef>
          </c:yVal>
          <c:smooth val="1"/>
        </c:ser>
        <c:ser>
          <c:idx val="42"/>
          <c:order val="42"/>
          <c:tx>
            <c:v>mean+2*S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Entry'!$S$57:$S$58</c:f>
              <c:numCache>
                <c:ptCount val="2"/>
                <c:pt idx="0">
                  <c:v>19.7635</c:v>
                </c:pt>
                <c:pt idx="1">
                  <c:v>19.7635</c:v>
                </c:pt>
              </c:numCache>
            </c:numRef>
          </c:xVal>
          <c:yVal>
            <c:numRef>
              <c:f>'Data Entry'!$R$57:$R$58</c:f>
              <c:numCache>
                <c:ptCount val="2"/>
                <c:pt idx="0">
                  <c:v>-0.18809523809523812</c:v>
                </c:pt>
                <c:pt idx="1">
                  <c:v>-0.14523809523809525</c:v>
                </c:pt>
              </c:numCache>
            </c:numRef>
          </c:yVal>
          <c:smooth val="1"/>
        </c:ser>
        <c:ser>
          <c:idx val="43"/>
          <c:order val="43"/>
          <c:tx>
            <c:v>mean-3*S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Entry'!$S$59:$S$60</c:f>
              <c:numCache>
                <c:ptCount val="2"/>
                <c:pt idx="0">
                  <c:v>7.140499999999999</c:v>
                </c:pt>
                <c:pt idx="1">
                  <c:v>7.140499999999999</c:v>
                </c:pt>
              </c:numCache>
            </c:numRef>
          </c:xVal>
          <c:yVal>
            <c:numRef>
              <c:f>'Data Entry'!$R$59:$R$60</c:f>
              <c:numCache>
                <c:ptCount val="2"/>
                <c:pt idx="0">
                  <c:v>-0.1904761904761905</c:v>
                </c:pt>
                <c:pt idx="1">
                  <c:v>-0.14285714285714288</c:v>
                </c:pt>
              </c:numCache>
            </c:numRef>
          </c:yVal>
          <c:smooth val="1"/>
        </c:ser>
        <c:ser>
          <c:idx val="44"/>
          <c:order val="44"/>
          <c:tx>
            <c:v>mean+3*S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Entry'!$S$61:$S$62</c:f>
              <c:numCache>
                <c:ptCount val="2"/>
                <c:pt idx="0">
                  <c:v>22.2881</c:v>
                </c:pt>
                <c:pt idx="1">
                  <c:v>22.2881</c:v>
                </c:pt>
              </c:numCache>
            </c:numRef>
          </c:xVal>
          <c:yVal>
            <c:numRef>
              <c:f>'Data Entry'!$R$61:$R$62</c:f>
              <c:numCache>
                <c:ptCount val="2"/>
                <c:pt idx="0">
                  <c:v>-0.1904761904761905</c:v>
                </c:pt>
                <c:pt idx="1">
                  <c:v>-0.14285714285714288</c:v>
                </c:pt>
              </c:numCache>
            </c:numRef>
          </c:yVal>
          <c:smooth val="1"/>
        </c:ser>
        <c:ser>
          <c:idx val="45"/>
          <c:order val="45"/>
          <c:tx>
            <c:v>normal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Entry'!$BD$2:$BD$1001</c:f>
              <c:numCache>
                <c:ptCount val="1000"/>
                <c:pt idx="0">
                  <c:v>7.140499999999999</c:v>
                </c:pt>
                <c:pt idx="1">
                  <c:v>7.155647599999999</c:v>
                </c:pt>
                <c:pt idx="2">
                  <c:v>7.170795199999999</c:v>
                </c:pt>
                <c:pt idx="3">
                  <c:v>7.1859427999999985</c:v>
                </c:pt>
                <c:pt idx="4">
                  <c:v>7.201090399999998</c:v>
                </c:pt>
                <c:pt idx="5">
                  <c:v>7.216237999999998</c:v>
                </c:pt>
                <c:pt idx="6">
                  <c:v>7.231385599999998</c:v>
                </c:pt>
                <c:pt idx="7">
                  <c:v>7.246533199999997</c:v>
                </c:pt>
                <c:pt idx="8">
                  <c:v>7.261680799999997</c:v>
                </c:pt>
                <c:pt idx="9">
                  <c:v>7.276828399999997</c:v>
                </c:pt>
                <c:pt idx="10">
                  <c:v>7.2919759999999965</c:v>
                </c:pt>
                <c:pt idx="11">
                  <c:v>7.307123599999996</c:v>
                </c:pt>
                <c:pt idx="12">
                  <c:v>7.322271199999996</c:v>
                </c:pt>
                <c:pt idx="13">
                  <c:v>7.337418799999996</c:v>
                </c:pt>
                <c:pt idx="14">
                  <c:v>7.352566399999995</c:v>
                </c:pt>
                <c:pt idx="15">
                  <c:v>7.367713999999995</c:v>
                </c:pt>
                <c:pt idx="16">
                  <c:v>7.382861599999995</c:v>
                </c:pt>
                <c:pt idx="17">
                  <c:v>7.398009199999994</c:v>
                </c:pt>
                <c:pt idx="18">
                  <c:v>7.413156799999994</c:v>
                </c:pt>
                <c:pt idx="19">
                  <c:v>7.428304399999994</c:v>
                </c:pt>
                <c:pt idx="20">
                  <c:v>7.4434519999999935</c:v>
                </c:pt>
                <c:pt idx="21">
                  <c:v>7.458599599999993</c:v>
                </c:pt>
                <c:pt idx="22">
                  <c:v>7.473747199999993</c:v>
                </c:pt>
                <c:pt idx="23">
                  <c:v>7.488894799999993</c:v>
                </c:pt>
                <c:pt idx="24">
                  <c:v>7.504042399999992</c:v>
                </c:pt>
                <c:pt idx="25">
                  <c:v>7.519189999999992</c:v>
                </c:pt>
                <c:pt idx="26">
                  <c:v>7.534337599999992</c:v>
                </c:pt>
                <c:pt idx="27">
                  <c:v>7.5494851999999915</c:v>
                </c:pt>
                <c:pt idx="28">
                  <c:v>7.564632799999991</c:v>
                </c:pt>
                <c:pt idx="29">
                  <c:v>7.579780399999991</c:v>
                </c:pt>
                <c:pt idx="30">
                  <c:v>7.594927999999991</c:v>
                </c:pt>
                <c:pt idx="31">
                  <c:v>7.61007559999999</c:v>
                </c:pt>
                <c:pt idx="32">
                  <c:v>7.62522319999999</c:v>
                </c:pt>
                <c:pt idx="33">
                  <c:v>7.64037079999999</c:v>
                </c:pt>
                <c:pt idx="34">
                  <c:v>7.655518399999989</c:v>
                </c:pt>
                <c:pt idx="35">
                  <c:v>7.670665999999989</c:v>
                </c:pt>
                <c:pt idx="36">
                  <c:v>7.685813599999989</c:v>
                </c:pt>
                <c:pt idx="37">
                  <c:v>7.7009611999999885</c:v>
                </c:pt>
                <c:pt idx="38">
                  <c:v>7.716108799999988</c:v>
                </c:pt>
                <c:pt idx="39">
                  <c:v>7.731256399999988</c:v>
                </c:pt>
                <c:pt idx="40">
                  <c:v>7.746403999999988</c:v>
                </c:pt>
                <c:pt idx="41">
                  <c:v>7.761551599999987</c:v>
                </c:pt>
                <c:pt idx="42">
                  <c:v>7.776699199999987</c:v>
                </c:pt>
                <c:pt idx="43">
                  <c:v>7.791846799999987</c:v>
                </c:pt>
                <c:pt idx="44">
                  <c:v>7.8069943999999865</c:v>
                </c:pt>
                <c:pt idx="45">
                  <c:v>7.822141999999986</c:v>
                </c:pt>
                <c:pt idx="46">
                  <c:v>7.837289599999986</c:v>
                </c:pt>
                <c:pt idx="47">
                  <c:v>7.852437199999986</c:v>
                </c:pt>
                <c:pt idx="48">
                  <c:v>7.867584799999985</c:v>
                </c:pt>
                <c:pt idx="49">
                  <c:v>7.882732399999985</c:v>
                </c:pt>
                <c:pt idx="50">
                  <c:v>7.897879999999985</c:v>
                </c:pt>
                <c:pt idx="51">
                  <c:v>7.913027599999984</c:v>
                </c:pt>
                <c:pt idx="52">
                  <c:v>7.928175199999984</c:v>
                </c:pt>
                <c:pt idx="53">
                  <c:v>7.943322799999984</c:v>
                </c:pt>
                <c:pt idx="54">
                  <c:v>7.9584703999999835</c:v>
                </c:pt>
                <c:pt idx="55">
                  <c:v>7.973617999999983</c:v>
                </c:pt>
                <c:pt idx="56">
                  <c:v>7.988765599999983</c:v>
                </c:pt>
                <c:pt idx="57">
                  <c:v>8.003913199999984</c:v>
                </c:pt>
                <c:pt idx="58">
                  <c:v>8.019060799999984</c:v>
                </c:pt>
                <c:pt idx="59">
                  <c:v>8.034208399999985</c:v>
                </c:pt>
                <c:pt idx="60">
                  <c:v>8.049355999999985</c:v>
                </c:pt>
                <c:pt idx="61">
                  <c:v>8.064503599999986</c:v>
                </c:pt>
                <c:pt idx="62">
                  <c:v>8.079651199999986</c:v>
                </c:pt>
                <c:pt idx="63">
                  <c:v>8.094798799999987</c:v>
                </c:pt>
                <c:pt idx="64">
                  <c:v>8.109946399999988</c:v>
                </c:pt>
                <c:pt idx="65">
                  <c:v>8.125093999999988</c:v>
                </c:pt>
                <c:pt idx="66">
                  <c:v>8.140241599999989</c:v>
                </c:pt>
                <c:pt idx="67">
                  <c:v>8.15538919999999</c:v>
                </c:pt>
                <c:pt idx="68">
                  <c:v>8.17053679999999</c:v>
                </c:pt>
                <c:pt idx="69">
                  <c:v>8.18568439999999</c:v>
                </c:pt>
                <c:pt idx="70">
                  <c:v>8.200831999999991</c:v>
                </c:pt>
                <c:pt idx="71">
                  <c:v>8.215979599999992</c:v>
                </c:pt>
                <c:pt idx="72">
                  <c:v>8.231127199999992</c:v>
                </c:pt>
                <c:pt idx="73">
                  <c:v>8.246274799999993</c:v>
                </c:pt>
                <c:pt idx="74">
                  <c:v>8.261422399999994</c:v>
                </c:pt>
                <c:pt idx="75">
                  <c:v>8.276569999999994</c:v>
                </c:pt>
                <c:pt idx="76">
                  <c:v>8.291717599999995</c:v>
                </c:pt>
                <c:pt idx="77">
                  <c:v>8.306865199999995</c:v>
                </c:pt>
                <c:pt idx="78">
                  <c:v>8.322012799999996</c:v>
                </c:pt>
                <c:pt idx="79">
                  <c:v>8.337160399999997</c:v>
                </c:pt>
                <c:pt idx="80">
                  <c:v>8.352307999999997</c:v>
                </c:pt>
                <c:pt idx="81">
                  <c:v>8.367455599999998</c:v>
                </c:pt>
                <c:pt idx="82">
                  <c:v>8.382603199999998</c:v>
                </c:pt>
                <c:pt idx="83">
                  <c:v>8.397750799999999</c:v>
                </c:pt>
                <c:pt idx="84">
                  <c:v>8.4128984</c:v>
                </c:pt>
                <c:pt idx="85">
                  <c:v>8.428046</c:v>
                </c:pt>
                <c:pt idx="86">
                  <c:v>8.4431936</c:v>
                </c:pt>
                <c:pt idx="87">
                  <c:v>8.458341200000001</c:v>
                </c:pt>
                <c:pt idx="88">
                  <c:v>8.473488800000002</c:v>
                </c:pt>
                <c:pt idx="89">
                  <c:v>8.488636400000003</c:v>
                </c:pt>
                <c:pt idx="90">
                  <c:v>8.503784000000003</c:v>
                </c:pt>
                <c:pt idx="91">
                  <c:v>8.518931600000004</c:v>
                </c:pt>
                <c:pt idx="92">
                  <c:v>8.534079200000004</c:v>
                </c:pt>
                <c:pt idx="93">
                  <c:v>8.549226800000005</c:v>
                </c:pt>
                <c:pt idx="94">
                  <c:v>8.564374400000005</c:v>
                </c:pt>
                <c:pt idx="95">
                  <c:v>8.579522000000006</c:v>
                </c:pt>
                <c:pt idx="96">
                  <c:v>8.594669600000007</c:v>
                </c:pt>
                <c:pt idx="97">
                  <c:v>8.609817200000007</c:v>
                </c:pt>
                <c:pt idx="98">
                  <c:v>8.624964800000008</c:v>
                </c:pt>
                <c:pt idx="99">
                  <c:v>8.640112400000008</c:v>
                </c:pt>
                <c:pt idx="100">
                  <c:v>8.655260000000009</c:v>
                </c:pt>
                <c:pt idx="101">
                  <c:v>8.67040760000001</c:v>
                </c:pt>
                <c:pt idx="102">
                  <c:v>8.68555520000001</c:v>
                </c:pt>
                <c:pt idx="103">
                  <c:v>8.70070280000001</c:v>
                </c:pt>
                <c:pt idx="104">
                  <c:v>8.715850400000011</c:v>
                </c:pt>
                <c:pt idx="105">
                  <c:v>8.730998000000012</c:v>
                </c:pt>
                <c:pt idx="106">
                  <c:v>8.746145600000013</c:v>
                </c:pt>
                <c:pt idx="107">
                  <c:v>8.761293200000013</c:v>
                </c:pt>
                <c:pt idx="108">
                  <c:v>8.776440800000014</c:v>
                </c:pt>
                <c:pt idx="109">
                  <c:v>8.791588400000014</c:v>
                </c:pt>
                <c:pt idx="110">
                  <c:v>8.806736000000015</c:v>
                </c:pt>
                <c:pt idx="111">
                  <c:v>8.821883600000016</c:v>
                </c:pt>
                <c:pt idx="112">
                  <c:v>8.837031200000016</c:v>
                </c:pt>
                <c:pt idx="113">
                  <c:v>8.852178800000017</c:v>
                </c:pt>
                <c:pt idx="114">
                  <c:v>8.867326400000017</c:v>
                </c:pt>
                <c:pt idx="115">
                  <c:v>8.882474000000018</c:v>
                </c:pt>
                <c:pt idx="116">
                  <c:v>8.897621600000019</c:v>
                </c:pt>
                <c:pt idx="117">
                  <c:v>8.91276920000002</c:v>
                </c:pt>
                <c:pt idx="118">
                  <c:v>8.92791680000002</c:v>
                </c:pt>
                <c:pt idx="119">
                  <c:v>8.94306440000002</c:v>
                </c:pt>
                <c:pt idx="120">
                  <c:v>8.958212000000021</c:v>
                </c:pt>
                <c:pt idx="121">
                  <c:v>8.973359600000022</c:v>
                </c:pt>
                <c:pt idx="122">
                  <c:v>8.988507200000022</c:v>
                </c:pt>
                <c:pt idx="123">
                  <c:v>9.003654800000023</c:v>
                </c:pt>
                <c:pt idx="124">
                  <c:v>9.018802400000023</c:v>
                </c:pt>
                <c:pt idx="125">
                  <c:v>9.033950000000024</c:v>
                </c:pt>
                <c:pt idx="126">
                  <c:v>9.049097600000024</c:v>
                </c:pt>
                <c:pt idx="127">
                  <c:v>9.064245200000025</c:v>
                </c:pt>
                <c:pt idx="128">
                  <c:v>9.079392800000026</c:v>
                </c:pt>
                <c:pt idx="129">
                  <c:v>9.094540400000026</c:v>
                </c:pt>
                <c:pt idx="130">
                  <c:v>9.109688000000027</c:v>
                </c:pt>
                <c:pt idx="131">
                  <c:v>9.124835600000027</c:v>
                </c:pt>
                <c:pt idx="132">
                  <c:v>9.139983200000028</c:v>
                </c:pt>
                <c:pt idx="133">
                  <c:v>9.155130800000029</c:v>
                </c:pt>
                <c:pt idx="134">
                  <c:v>9.17027840000003</c:v>
                </c:pt>
                <c:pt idx="135">
                  <c:v>9.18542600000003</c:v>
                </c:pt>
                <c:pt idx="136">
                  <c:v>9.20057360000003</c:v>
                </c:pt>
                <c:pt idx="137">
                  <c:v>9.215721200000031</c:v>
                </c:pt>
                <c:pt idx="138">
                  <c:v>9.230868800000032</c:v>
                </c:pt>
                <c:pt idx="139">
                  <c:v>9.246016400000032</c:v>
                </c:pt>
                <c:pt idx="140">
                  <c:v>9.261164000000033</c:v>
                </c:pt>
                <c:pt idx="141">
                  <c:v>9.276311600000033</c:v>
                </c:pt>
                <c:pt idx="142">
                  <c:v>9.291459200000034</c:v>
                </c:pt>
                <c:pt idx="143">
                  <c:v>9.306606800000035</c:v>
                </c:pt>
                <c:pt idx="144">
                  <c:v>9.321754400000035</c:v>
                </c:pt>
                <c:pt idx="145">
                  <c:v>9.336902000000036</c:v>
                </c:pt>
                <c:pt idx="146">
                  <c:v>9.352049600000036</c:v>
                </c:pt>
                <c:pt idx="147">
                  <c:v>9.367197200000037</c:v>
                </c:pt>
                <c:pt idx="148">
                  <c:v>9.382344800000038</c:v>
                </c:pt>
                <c:pt idx="149">
                  <c:v>9.397492400000038</c:v>
                </c:pt>
                <c:pt idx="150">
                  <c:v>9.412640000000039</c:v>
                </c:pt>
                <c:pt idx="151">
                  <c:v>9.42778760000004</c:v>
                </c:pt>
                <c:pt idx="152">
                  <c:v>9.44293520000004</c:v>
                </c:pt>
                <c:pt idx="153">
                  <c:v>9.45808280000004</c:v>
                </c:pt>
                <c:pt idx="154">
                  <c:v>9.473230400000041</c:v>
                </c:pt>
                <c:pt idx="155">
                  <c:v>9.488378000000042</c:v>
                </c:pt>
                <c:pt idx="156">
                  <c:v>9.503525600000042</c:v>
                </c:pt>
                <c:pt idx="157">
                  <c:v>9.518673200000043</c:v>
                </c:pt>
                <c:pt idx="158">
                  <c:v>9.533820800000044</c:v>
                </c:pt>
                <c:pt idx="159">
                  <c:v>9.548968400000044</c:v>
                </c:pt>
                <c:pt idx="160">
                  <c:v>9.564116000000045</c:v>
                </c:pt>
                <c:pt idx="161">
                  <c:v>9.579263600000045</c:v>
                </c:pt>
                <c:pt idx="162">
                  <c:v>9.594411200000046</c:v>
                </c:pt>
                <c:pt idx="163">
                  <c:v>9.609558800000046</c:v>
                </c:pt>
                <c:pt idx="164">
                  <c:v>9.624706400000047</c:v>
                </c:pt>
                <c:pt idx="165">
                  <c:v>9.639854000000048</c:v>
                </c:pt>
                <c:pt idx="166">
                  <c:v>9.655001600000048</c:v>
                </c:pt>
                <c:pt idx="167">
                  <c:v>9.670149200000049</c:v>
                </c:pt>
                <c:pt idx="168">
                  <c:v>9.68529680000005</c:v>
                </c:pt>
                <c:pt idx="169">
                  <c:v>9.70044440000005</c:v>
                </c:pt>
                <c:pt idx="170">
                  <c:v>9.71559200000005</c:v>
                </c:pt>
                <c:pt idx="171">
                  <c:v>9.730739600000051</c:v>
                </c:pt>
                <c:pt idx="172">
                  <c:v>9.745887200000052</c:v>
                </c:pt>
                <c:pt idx="173">
                  <c:v>9.761034800000052</c:v>
                </c:pt>
                <c:pt idx="174">
                  <c:v>9.776182400000053</c:v>
                </c:pt>
                <c:pt idx="175">
                  <c:v>9.791330000000054</c:v>
                </c:pt>
                <c:pt idx="176">
                  <c:v>9.806477600000054</c:v>
                </c:pt>
                <c:pt idx="177">
                  <c:v>9.821625200000055</c:v>
                </c:pt>
                <c:pt idx="178">
                  <c:v>9.836772800000055</c:v>
                </c:pt>
                <c:pt idx="179">
                  <c:v>9.851920400000056</c:v>
                </c:pt>
                <c:pt idx="180">
                  <c:v>9.867068000000057</c:v>
                </c:pt>
                <c:pt idx="181">
                  <c:v>9.882215600000057</c:v>
                </c:pt>
                <c:pt idx="182">
                  <c:v>9.897363200000058</c:v>
                </c:pt>
                <c:pt idx="183">
                  <c:v>9.912510800000058</c:v>
                </c:pt>
                <c:pt idx="184">
                  <c:v>9.927658400000059</c:v>
                </c:pt>
                <c:pt idx="185">
                  <c:v>9.94280600000006</c:v>
                </c:pt>
                <c:pt idx="186">
                  <c:v>9.95795360000006</c:v>
                </c:pt>
                <c:pt idx="187">
                  <c:v>9.97310120000006</c:v>
                </c:pt>
                <c:pt idx="188">
                  <c:v>9.988248800000061</c:v>
                </c:pt>
                <c:pt idx="189">
                  <c:v>10.003396400000062</c:v>
                </c:pt>
                <c:pt idx="190">
                  <c:v>10.018544000000063</c:v>
                </c:pt>
                <c:pt idx="191">
                  <c:v>10.033691600000063</c:v>
                </c:pt>
                <c:pt idx="192">
                  <c:v>10.048839200000064</c:v>
                </c:pt>
                <c:pt idx="193">
                  <c:v>10.063986800000064</c:v>
                </c:pt>
                <c:pt idx="194">
                  <c:v>10.079134400000065</c:v>
                </c:pt>
                <c:pt idx="195">
                  <c:v>10.094282000000065</c:v>
                </c:pt>
                <c:pt idx="196">
                  <c:v>10.109429600000066</c:v>
                </c:pt>
                <c:pt idx="197">
                  <c:v>10.124577200000067</c:v>
                </c:pt>
                <c:pt idx="198">
                  <c:v>10.139724800000067</c:v>
                </c:pt>
                <c:pt idx="199">
                  <c:v>10.154872400000068</c:v>
                </c:pt>
                <c:pt idx="200">
                  <c:v>10.170020000000068</c:v>
                </c:pt>
                <c:pt idx="201">
                  <c:v>10.185167600000069</c:v>
                </c:pt>
                <c:pt idx="202">
                  <c:v>10.20031520000007</c:v>
                </c:pt>
                <c:pt idx="203">
                  <c:v>10.21546280000007</c:v>
                </c:pt>
                <c:pt idx="204">
                  <c:v>10.23061040000007</c:v>
                </c:pt>
                <c:pt idx="205">
                  <c:v>10.245758000000071</c:v>
                </c:pt>
                <c:pt idx="206">
                  <c:v>10.260905600000072</c:v>
                </c:pt>
                <c:pt idx="207">
                  <c:v>10.276053200000073</c:v>
                </c:pt>
                <c:pt idx="208">
                  <c:v>10.291200800000073</c:v>
                </c:pt>
                <c:pt idx="209">
                  <c:v>10.306348400000074</c:v>
                </c:pt>
                <c:pt idx="210">
                  <c:v>10.321496000000074</c:v>
                </c:pt>
                <c:pt idx="211">
                  <c:v>10.336643600000075</c:v>
                </c:pt>
                <c:pt idx="212">
                  <c:v>10.351791200000076</c:v>
                </c:pt>
                <c:pt idx="213">
                  <c:v>10.366938800000076</c:v>
                </c:pt>
                <c:pt idx="214">
                  <c:v>10.382086400000077</c:v>
                </c:pt>
                <c:pt idx="215">
                  <c:v>10.397234000000077</c:v>
                </c:pt>
                <c:pt idx="216">
                  <c:v>10.412381600000078</c:v>
                </c:pt>
                <c:pt idx="217">
                  <c:v>10.427529200000079</c:v>
                </c:pt>
                <c:pt idx="218">
                  <c:v>10.44267680000008</c:v>
                </c:pt>
                <c:pt idx="219">
                  <c:v>10.45782440000008</c:v>
                </c:pt>
                <c:pt idx="220">
                  <c:v>10.47297200000008</c:v>
                </c:pt>
                <c:pt idx="221">
                  <c:v>10.488119600000081</c:v>
                </c:pt>
                <c:pt idx="222">
                  <c:v>10.503267200000082</c:v>
                </c:pt>
                <c:pt idx="223">
                  <c:v>10.518414800000082</c:v>
                </c:pt>
                <c:pt idx="224">
                  <c:v>10.533562400000083</c:v>
                </c:pt>
                <c:pt idx="225">
                  <c:v>10.548710000000083</c:v>
                </c:pt>
                <c:pt idx="226">
                  <c:v>10.563857600000084</c:v>
                </c:pt>
                <c:pt idx="227">
                  <c:v>10.579005200000084</c:v>
                </c:pt>
                <c:pt idx="228">
                  <c:v>10.594152800000085</c:v>
                </c:pt>
                <c:pt idx="229">
                  <c:v>10.609300400000086</c:v>
                </c:pt>
                <c:pt idx="230">
                  <c:v>10.624448000000086</c:v>
                </c:pt>
                <c:pt idx="231">
                  <c:v>10.639595600000087</c:v>
                </c:pt>
                <c:pt idx="232">
                  <c:v>10.654743200000087</c:v>
                </c:pt>
                <c:pt idx="233">
                  <c:v>10.669890800000088</c:v>
                </c:pt>
                <c:pt idx="234">
                  <c:v>10.685038400000089</c:v>
                </c:pt>
                <c:pt idx="235">
                  <c:v>10.70018600000009</c:v>
                </c:pt>
                <c:pt idx="236">
                  <c:v>10.71533360000009</c:v>
                </c:pt>
                <c:pt idx="237">
                  <c:v>10.73048120000009</c:v>
                </c:pt>
                <c:pt idx="238">
                  <c:v>10.745628800000091</c:v>
                </c:pt>
                <c:pt idx="239">
                  <c:v>10.760776400000092</c:v>
                </c:pt>
                <c:pt idx="240">
                  <c:v>10.775924000000092</c:v>
                </c:pt>
                <c:pt idx="241">
                  <c:v>10.791071600000093</c:v>
                </c:pt>
                <c:pt idx="242">
                  <c:v>10.806219200000093</c:v>
                </c:pt>
                <c:pt idx="243">
                  <c:v>10.821366800000094</c:v>
                </c:pt>
                <c:pt idx="244">
                  <c:v>10.836514400000095</c:v>
                </c:pt>
                <c:pt idx="245">
                  <c:v>10.851662000000095</c:v>
                </c:pt>
                <c:pt idx="246">
                  <c:v>10.866809600000096</c:v>
                </c:pt>
                <c:pt idx="247">
                  <c:v>10.881957200000096</c:v>
                </c:pt>
                <c:pt idx="248">
                  <c:v>10.897104800000097</c:v>
                </c:pt>
                <c:pt idx="249">
                  <c:v>10.912252400000098</c:v>
                </c:pt>
                <c:pt idx="250">
                  <c:v>10.927400000000098</c:v>
                </c:pt>
                <c:pt idx="251">
                  <c:v>10.942547600000099</c:v>
                </c:pt>
                <c:pt idx="252">
                  <c:v>10.9576952000001</c:v>
                </c:pt>
                <c:pt idx="253">
                  <c:v>10.9728428000001</c:v>
                </c:pt>
                <c:pt idx="254">
                  <c:v>10.9879904000001</c:v>
                </c:pt>
                <c:pt idx="255">
                  <c:v>11.003138000000101</c:v>
                </c:pt>
                <c:pt idx="256">
                  <c:v>11.018285600000102</c:v>
                </c:pt>
                <c:pt idx="257">
                  <c:v>11.033433200000102</c:v>
                </c:pt>
                <c:pt idx="258">
                  <c:v>11.048580800000103</c:v>
                </c:pt>
                <c:pt idx="259">
                  <c:v>11.063728400000103</c:v>
                </c:pt>
                <c:pt idx="260">
                  <c:v>11.078876000000104</c:v>
                </c:pt>
                <c:pt idx="261">
                  <c:v>11.094023600000105</c:v>
                </c:pt>
                <c:pt idx="262">
                  <c:v>11.109171200000105</c:v>
                </c:pt>
                <c:pt idx="263">
                  <c:v>11.124318800000106</c:v>
                </c:pt>
                <c:pt idx="264">
                  <c:v>11.139466400000106</c:v>
                </c:pt>
                <c:pt idx="265">
                  <c:v>11.154614000000107</c:v>
                </c:pt>
                <c:pt idx="266">
                  <c:v>11.169761600000108</c:v>
                </c:pt>
                <c:pt idx="267">
                  <c:v>11.184909200000108</c:v>
                </c:pt>
                <c:pt idx="268">
                  <c:v>11.200056800000109</c:v>
                </c:pt>
                <c:pt idx="269">
                  <c:v>11.21520440000011</c:v>
                </c:pt>
                <c:pt idx="270">
                  <c:v>11.23035200000011</c:v>
                </c:pt>
                <c:pt idx="271">
                  <c:v>11.24549960000011</c:v>
                </c:pt>
                <c:pt idx="272">
                  <c:v>11.260647200000111</c:v>
                </c:pt>
                <c:pt idx="273">
                  <c:v>11.275794800000112</c:v>
                </c:pt>
                <c:pt idx="274">
                  <c:v>11.290942400000112</c:v>
                </c:pt>
                <c:pt idx="275">
                  <c:v>11.306090000000113</c:v>
                </c:pt>
                <c:pt idx="276">
                  <c:v>11.321237600000114</c:v>
                </c:pt>
                <c:pt idx="277">
                  <c:v>11.336385200000114</c:v>
                </c:pt>
                <c:pt idx="278">
                  <c:v>11.351532800000115</c:v>
                </c:pt>
                <c:pt idx="279">
                  <c:v>11.366680400000115</c:v>
                </c:pt>
                <c:pt idx="280">
                  <c:v>11.381828000000116</c:v>
                </c:pt>
                <c:pt idx="281">
                  <c:v>11.396975600000117</c:v>
                </c:pt>
                <c:pt idx="282">
                  <c:v>11.412123200000117</c:v>
                </c:pt>
                <c:pt idx="283">
                  <c:v>11.427270800000118</c:v>
                </c:pt>
                <c:pt idx="284">
                  <c:v>11.442418400000118</c:v>
                </c:pt>
                <c:pt idx="285">
                  <c:v>11.457566000000119</c:v>
                </c:pt>
                <c:pt idx="286">
                  <c:v>11.47271360000012</c:v>
                </c:pt>
                <c:pt idx="287">
                  <c:v>11.48786120000012</c:v>
                </c:pt>
                <c:pt idx="288">
                  <c:v>11.50300880000012</c:v>
                </c:pt>
                <c:pt idx="289">
                  <c:v>11.518156400000121</c:v>
                </c:pt>
                <c:pt idx="290">
                  <c:v>11.533304000000122</c:v>
                </c:pt>
                <c:pt idx="291">
                  <c:v>11.548451600000122</c:v>
                </c:pt>
                <c:pt idx="292">
                  <c:v>11.563599200000123</c:v>
                </c:pt>
                <c:pt idx="293">
                  <c:v>11.578746800000124</c:v>
                </c:pt>
                <c:pt idx="294">
                  <c:v>11.593894400000124</c:v>
                </c:pt>
                <c:pt idx="295">
                  <c:v>11.609042000000125</c:v>
                </c:pt>
                <c:pt idx="296">
                  <c:v>11.624189600000125</c:v>
                </c:pt>
                <c:pt idx="297">
                  <c:v>11.639337200000126</c:v>
                </c:pt>
                <c:pt idx="298">
                  <c:v>11.654484800000127</c:v>
                </c:pt>
                <c:pt idx="299">
                  <c:v>11.669632400000127</c:v>
                </c:pt>
                <c:pt idx="300">
                  <c:v>11.684780000000128</c:v>
                </c:pt>
                <c:pt idx="301">
                  <c:v>11.699927600000128</c:v>
                </c:pt>
                <c:pt idx="302">
                  <c:v>11.715075200000129</c:v>
                </c:pt>
                <c:pt idx="303">
                  <c:v>11.73022280000013</c:v>
                </c:pt>
                <c:pt idx="304">
                  <c:v>11.74537040000013</c:v>
                </c:pt>
                <c:pt idx="305">
                  <c:v>11.76051800000013</c:v>
                </c:pt>
                <c:pt idx="306">
                  <c:v>11.775665600000131</c:v>
                </c:pt>
                <c:pt idx="307">
                  <c:v>11.790813200000132</c:v>
                </c:pt>
                <c:pt idx="308">
                  <c:v>11.805960800000133</c:v>
                </c:pt>
                <c:pt idx="309">
                  <c:v>11.821108400000133</c:v>
                </c:pt>
                <c:pt idx="310">
                  <c:v>11.836256000000134</c:v>
                </c:pt>
                <c:pt idx="311">
                  <c:v>11.851403600000134</c:v>
                </c:pt>
                <c:pt idx="312">
                  <c:v>11.866551200000135</c:v>
                </c:pt>
                <c:pt idx="313">
                  <c:v>11.881698800000136</c:v>
                </c:pt>
                <c:pt idx="314">
                  <c:v>11.896846400000136</c:v>
                </c:pt>
                <c:pt idx="315">
                  <c:v>11.911994000000137</c:v>
                </c:pt>
                <c:pt idx="316">
                  <c:v>11.927141600000137</c:v>
                </c:pt>
                <c:pt idx="317">
                  <c:v>11.942289200000138</c:v>
                </c:pt>
                <c:pt idx="318">
                  <c:v>11.957436800000139</c:v>
                </c:pt>
                <c:pt idx="319">
                  <c:v>11.97258440000014</c:v>
                </c:pt>
                <c:pt idx="320">
                  <c:v>11.98773200000014</c:v>
                </c:pt>
                <c:pt idx="321">
                  <c:v>12.00287960000014</c:v>
                </c:pt>
                <c:pt idx="322">
                  <c:v>12.018027200000141</c:v>
                </c:pt>
                <c:pt idx="323">
                  <c:v>12.033174800000142</c:v>
                </c:pt>
                <c:pt idx="324">
                  <c:v>12.048322400000142</c:v>
                </c:pt>
                <c:pt idx="325">
                  <c:v>12.063470000000143</c:v>
                </c:pt>
                <c:pt idx="326">
                  <c:v>12.078617600000143</c:v>
                </c:pt>
                <c:pt idx="327">
                  <c:v>12.093765200000144</c:v>
                </c:pt>
                <c:pt idx="328">
                  <c:v>12.108912800000144</c:v>
                </c:pt>
                <c:pt idx="329">
                  <c:v>12.124060400000145</c:v>
                </c:pt>
                <c:pt idx="330">
                  <c:v>12.139208000000146</c:v>
                </c:pt>
                <c:pt idx="331">
                  <c:v>12.154355600000146</c:v>
                </c:pt>
                <c:pt idx="332">
                  <c:v>12.169503200000147</c:v>
                </c:pt>
                <c:pt idx="333">
                  <c:v>12.184650800000147</c:v>
                </c:pt>
                <c:pt idx="334">
                  <c:v>12.199798400000148</c:v>
                </c:pt>
                <c:pt idx="335">
                  <c:v>12.214946000000149</c:v>
                </c:pt>
                <c:pt idx="336">
                  <c:v>12.23009360000015</c:v>
                </c:pt>
                <c:pt idx="337">
                  <c:v>12.24524120000015</c:v>
                </c:pt>
                <c:pt idx="338">
                  <c:v>12.26038880000015</c:v>
                </c:pt>
                <c:pt idx="339">
                  <c:v>12.275536400000151</c:v>
                </c:pt>
                <c:pt idx="340">
                  <c:v>12.290684000000152</c:v>
                </c:pt>
                <c:pt idx="341">
                  <c:v>12.305831600000152</c:v>
                </c:pt>
                <c:pt idx="342">
                  <c:v>12.320979200000153</c:v>
                </c:pt>
                <c:pt idx="343">
                  <c:v>12.336126800000153</c:v>
                </c:pt>
                <c:pt idx="344">
                  <c:v>12.351274400000154</c:v>
                </c:pt>
                <c:pt idx="345">
                  <c:v>12.366422000000155</c:v>
                </c:pt>
                <c:pt idx="346">
                  <c:v>12.381569600000155</c:v>
                </c:pt>
                <c:pt idx="347">
                  <c:v>12.396717200000156</c:v>
                </c:pt>
                <c:pt idx="348">
                  <c:v>12.411864800000156</c:v>
                </c:pt>
                <c:pt idx="349">
                  <c:v>12.427012400000157</c:v>
                </c:pt>
                <c:pt idx="350">
                  <c:v>12.442160000000158</c:v>
                </c:pt>
                <c:pt idx="351">
                  <c:v>12.457307600000158</c:v>
                </c:pt>
                <c:pt idx="352">
                  <c:v>12.472455200000159</c:v>
                </c:pt>
                <c:pt idx="353">
                  <c:v>12.48760280000016</c:v>
                </c:pt>
                <c:pt idx="354">
                  <c:v>12.50275040000016</c:v>
                </c:pt>
                <c:pt idx="355">
                  <c:v>12.51789800000016</c:v>
                </c:pt>
                <c:pt idx="356">
                  <c:v>12.533045600000161</c:v>
                </c:pt>
                <c:pt idx="357">
                  <c:v>12.548193200000162</c:v>
                </c:pt>
                <c:pt idx="358">
                  <c:v>12.563340800000162</c:v>
                </c:pt>
                <c:pt idx="359">
                  <c:v>12.578488400000163</c:v>
                </c:pt>
                <c:pt idx="360">
                  <c:v>12.593636000000163</c:v>
                </c:pt>
                <c:pt idx="361">
                  <c:v>12.608783600000164</c:v>
                </c:pt>
                <c:pt idx="362">
                  <c:v>12.623931200000165</c:v>
                </c:pt>
                <c:pt idx="363">
                  <c:v>12.639078800000165</c:v>
                </c:pt>
                <c:pt idx="364">
                  <c:v>12.654226400000166</c:v>
                </c:pt>
                <c:pt idx="365">
                  <c:v>12.669374000000166</c:v>
                </c:pt>
                <c:pt idx="366">
                  <c:v>12.684521600000167</c:v>
                </c:pt>
                <c:pt idx="367">
                  <c:v>12.699669200000168</c:v>
                </c:pt>
                <c:pt idx="368">
                  <c:v>12.714816800000168</c:v>
                </c:pt>
                <c:pt idx="369">
                  <c:v>12.729964400000169</c:v>
                </c:pt>
                <c:pt idx="370">
                  <c:v>12.74511200000017</c:v>
                </c:pt>
                <c:pt idx="371">
                  <c:v>12.76025960000017</c:v>
                </c:pt>
                <c:pt idx="372">
                  <c:v>12.77540720000017</c:v>
                </c:pt>
                <c:pt idx="373">
                  <c:v>12.790554800000171</c:v>
                </c:pt>
                <c:pt idx="374">
                  <c:v>12.805702400000172</c:v>
                </c:pt>
                <c:pt idx="375">
                  <c:v>12.820850000000172</c:v>
                </c:pt>
                <c:pt idx="376">
                  <c:v>12.835997600000173</c:v>
                </c:pt>
                <c:pt idx="377">
                  <c:v>12.851145200000174</c:v>
                </c:pt>
                <c:pt idx="378">
                  <c:v>12.866292800000174</c:v>
                </c:pt>
                <c:pt idx="379">
                  <c:v>12.881440400000175</c:v>
                </c:pt>
                <c:pt idx="380">
                  <c:v>12.896588000000175</c:v>
                </c:pt>
                <c:pt idx="381">
                  <c:v>12.911735600000176</c:v>
                </c:pt>
                <c:pt idx="382">
                  <c:v>12.926883200000177</c:v>
                </c:pt>
                <c:pt idx="383">
                  <c:v>12.942030800000177</c:v>
                </c:pt>
                <c:pt idx="384">
                  <c:v>12.957178400000178</c:v>
                </c:pt>
                <c:pt idx="385">
                  <c:v>12.972326000000178</c:v>
                </c:pt>
                <c:pt idx="386">
                  <c:v>12.987473600000179</c:v>
                </c:pt>
                <c:pt idx="387">
                  <c:v>13.00262120000018</c:v>
                </c:pt>
                <c:pt idx="388">
                  <c:v>13.01776880000018</c:v>
                </c:pt>
                <c:pt idx="389">
                  <c:v>13.03291640000018</c:v>
                </c:pt>
                <c:pt idx="390">
                  <c:v>13.048064000000181</c:v>
                </c:pt>
                <c:pt idx="391">
                  <c:v>13.063211600000182</c:v>
                </c:pt>
                <c:pt idx="392">
                  <c:v>13.078359200000182</c:v>
                </c:pt>
                <c:pt idx="393">
                  <c:v>13.093506800000183</c:v>
                </c:pt>
                <c:pt idx="394">
                  <c:v>13.108654400000184</c:v>
                </c:pt>
                <c:pt idx="395">
                  <c:v>13.123802000000184</c:v>
                </c:pt>
                <c:pt idx="396">
                  <c:v>13.138949600000185</c:v>
                </c:pt>
                <c:pt idx="397">
                  <c:v>13.154097200000185</c:v>
                </c:pt>
                <c:pt idx="398">
                  <c:v>13.169244800000186</c:v>
                </c:pt>
                <c:pt idx="399">
                  <c:v>13.184392400000187</c:v>
                </c:pt>
                <c:pt idx="400">
                  <c:v>13.199540000000187</c:v>
                </c:pt>
                <c:pt idx="401">
                  <c:v>13.214687600000188</c:v>
                </c:pt>
                <c:pt idx="402">
                  <c:v>13.229835200000188</c:v>
                </c:pt>
                <c:pt idx="403">
                  <c:v>13.244982800000189</c:v>
                </c:pt>
                <c:pt idx="404">
                  <c:v>13.26013040000019</c:v>
                </c:pt>
                <c:pt idx="405">
                  <c:v>13.27527800000019</c:v>
                </c:pt>
                <c:pt idx="406">
                  <c:v>13.29042560000019</c:v>
                </c:pt>
                <c:pt idx="407">
                  <c:v>13.305573200000191</c:v>
                </c:pt>
                <c:pt idx="408">
                  <c:v>13.320720800000192</c:v>
                </c:pt>
                <c:pt idx="409">
                  <c:v>13.335868400000193</c:v>
                </c:pt>
                <c:pt idx="410">
                  <c:v>13.351016000000193</c:v>
                </c:pt>
                <c:pt idx="411">
                  <c:v>13.366163600000194</c:v>
                </c:pt>
                <c:pt idx="412">
                  <c:v>13.381311200000194</c:v>
                </c:pt>
                <c:pt idx="413">
                  <c:v>13.396458800000195</c:v>
                </c:pt>
                <c:pt idx="414">
                  <c:v>13.411606400000196</c:v>
                </c:pt>
                <c:pt idx="415">
                  <c:v>13.426754000000196</c:v>
                </c:pt>
                <c:pt idx="416">
                  <c:v>13.441901600000197</c:v>
                </c:pt>
                <c:pt idx="417">
                  <c:v>13.457049200000197</c:v>
                </c:pt>
                <c:pt idx="418">
                  <c:v>13.472196800000198</c:v>
                </c:pt>
                <c:pt idx="419">
                  <c:v>13.487344400000199</c:v>
                </c:pt>
                <c:pt idx="420">
                  <c:v>13.5024920000002</c:v>
                </c:pt>
                <c:pt idx="421">
                  <c:v>13.5176396000002</c:v>
                </c:pt>
                <c:pt idx="422">
                  <c:v>13.5327872000002</c:v>
                </c:pt>
                <c:pt idx="423">
                  <c:v>13.547934800000201</c:v>
                </c:pt>
                <c:pt idx="424">
                  <c:v>13.563082400000201</c:v>
                </c:pt>
                <c:pt idx="425">
                  <c:v>13.578230000000202</c:v>
                </c:pt>
                <c:pt idx="426">
                  <c:v>13.593377600000203</c:v>
                </c:pt>
                <c:pt idx="427">
                  <c:v>13.608525200000203</c:v>
                </c:pt>
                <c:pt idx="428">
                  <c:v>13.623672800000204</c:v>
                </c:pt>
                <c:pt idx="429">
                  <c:v>13.638820400000204</c:v>
                </c:pt>
                <c:pt idx="430">
                  <c:v>13.653968000000205</c:v>
                </c:pt>
                <c:pt idx="431">
                  <c:v>13.669115600000206</c:v>
                </c:pt>
                <c:pt idx="432">
                  <c:v>13.684263200000206</c:v>
                </c:pt>
                <c:pt idx="433">
                  <c:v>13.699410800000207</c:v>
                </c:pt>
                <c:pt idx="434">
                  <c:v>13.714558400000207</c:v>
                </c:pt>
                <c:pt idx="435">
                  <c:v>13.729706000000208</c:v>
                </c:pt>
                <c:pt idx="436">
                  <c:v>13.744853600000209</c:v>
                </c:pt>
                <c:pt idx="437">
                  <c:v>13.76000120000021</c:v>
                </c:pt>
                <c:pt idx="438">
                  <c:v>13.77514880000021</c:v>
                </c:pt>
                <c:pt idx="439">
                  <c:v>13.79029640000021</c:v>
                </c:pt>
                <c:pt idx="440">
                  <c:v>13.805444000000211</c:v>
                </c:pt>
                <c:pt idx="441">
                  <c:v>13.820591600000212</c:v>
                </c:pt>
                <c:pt idx="442">
                  <c:v>13.835739200000212</c:v>
                </c:pt>
                <c:pt idx="443">
                  <c:v>13.850886800000213</c:v>
                </c:pt>
                <c:pt idx="444">
                  <c:v>13.866034400000213</c:v>
                </c:pt>
                <c:pt idx="445">
                  <c:v>13.881182000000214</c:v>
                </c:pt>
                <c:pt idx="446">
                  <c:v>13.896329600000215</c:v>
                </c:pt>
                <c:pt idx="447">
                  <c:v>13.911477200000215</c:v>
                </c:pt>
                <c:pt idx="448">
                  <c:v>13.926624800000216</c:v>
                </c:pt>
                <c:pt idx="449">
                  <c:v>13.941772400000216</c:v>
                </c:pt>
                <c:pt idx="450">
                  <c:v>13.956920000000217</c:v>
                </c:pt>
                <c:pt idx="451">
                  <c:v>13.972067600000218</c:v>
                </c:pt>
                <c:pt idx="452">
                  <c:v>13.987215200000218</c:v>
                </c:pt>
                <c:pt idx="453">
                  <c:v>14.002362800000219</c:v>
                </c:pt>
                <c:pt idx="454">
                  <c:v>14.01751040000022</c:v>
                </c:pt>
                <c:pt idx="455">
                  <c:v>14.03265800000022</c:v>
                </c:pt>
                <c:pt idx="456">
                  <c:v>14.04780560000022</c:v>
                </c:pt>
                <c:pt idx="457">
                  <c:v>14.062953200000221</c:v>
                </c:pt>
                <c:pt idx="458">
                  <c:v>14.078100800000222</c:v>
                </c:pt>
                <c:pt idx="459">
                  <c:v>14.093248400000222</c:v>
                </c:pt>
                <c:pt idx="460">
                  <c:v>14.108396000000223</c:v>
                </c:pt>
                <c:pt idx="461">
                  <c:v>14.123543600000223</c:v>
                </c:pt>
                <c:pt idx="462">
                  <c:v>14.138691200000224</c:v>
                </c:pt>
                <c:pt idx="463">
                  <c:v>14.153838800000225</c:v>
                </c:pt>
                <c:pt idx="464">
                  <c:v>14.168986400000225</c:v>
                </c:pt>
                <c:pt idx="465">
                  <c:v>14.184134000000226</c:v>
                </c:pt>
                <c:pt idx="466">
                  <c:v>14.199281600000226</c:v>
                </c:pt>
                <c:pt idx="467">
                  <c:v>14.214429200000227</c:v>
                </c:pt>
                <c:pt idx="468">
                  <c:v>14.229576800000228</c:v>
                </c:pt>
                <c:pt idx="469">
                  <c:v>14.244724400000228</c:v>
                </c:pt>
                <c:pt idx="470">
                  <c:v>14.259872000000229</c:v>
                </c:pt>
                <c:pt idx="471">
                  <c:v>14.27501960000023</c:v>
                </c:pt>
                <c:pt idx="472">
                  <c:v>14.29016720000023</c:v>
                </c:pt>
                <c:pt idx="473">
                  <c:v>14.30531480000023</c:v>
                </c:pt>
                <c:pt idx="474">
                  <c:v>14.320462400000231</c:v>
                </c:pt>
                <c:pt idx="475">
                  <c:v>14.335610000000232</c:v>
                </c:pt>
                <c:pt idx="476">
                  <c:v>14.350757600000232</c:v>
                </c:pt>
                <c:pt idx="477">
                  <c:v>14.365905200000233</c:v>
                </c:pt>
                <c:pt idx="478">
                  <c:v>14.381052800000234</c:v>
                </c:pt>
                <c:pt idx="479">
                  <c:v>14.396200400000234</c:v>
                </c:pt>
                <c:pt idx="480">
                  <c:v>14.411348000000235</c:v>
                </c:pt>
                <c:pt idx="481">
                  <c:v>14.426495600000235</c:v>
                </c:pt>
                <c:pt idx="482">
                  <c:v>14.441643200000236</c:v>
                </c:pt>
                <c:pt idx="483">
                  <c:v>14.456790800000237</c:v>
                </c:pt>
                <c:pt idx="484">
                  <c:v>14.471938400000237</c:v>
                </c:pt>
                <c:pt idx="485">
                  <c:v>14.487086000000238</c:v>
                </c:pt>
                <c:pt idx="486">
                  <c:v>14.502233600000238</c:v>
                </c:pt>
                <c:pt idx="487">
                  <c:v>14.517381200000239</c:v>
                </c:pt>
                <c:pt idx="488">
                  <c:v>14.53252880000024</c:v>
                </c:pt>
                <c:pt idx="489">
                  <c:v>14.54767640000024</c:v>
                </c:pt>
                <c:pt idx="490">
                  <c:v>14.56282400000024</c:v>
                </c:pt>
                <c:pt idx="491">
                  <c:v>14.577971600000241</c:v>
                </c:pt>
                <c:pt idx="492">
                  <c:v>14.593119200000242</c:v>
                </c:pt>
                <c:pt idx="493">
                  <c:v>14.608266800000242</c:v>
                </c:pt>
                <c:pt idx="494">
                  <c:v>14.623414400000243</c:v>
                </c:pt>
                <c:pt idx="495">
                  <c:v>14.638562000000244</c:v>
                </c:pt>
                <c:pt idx="496">
                  <c:v>14.653709600000244</c:v>
                </c:pt>
                <c:pt idx="497">
                  <c:v>14.668857200000245</c:v>
                </c:pt>
                <c:pt idx="498">
                  <c:v>14.684004800000245</c:v>
                </c:pt>
                <c:pt idx="499">
                  <c:v>14.699152400000246</c:v>
                </c:pt>
                <c:pt idx="500">
                  <c:v>14.714300000000247</c:v>
                </c:pt>
                <c:pt idx="501">
                  <c:v>14.729447600000247</c:v>
                </c:pt>
                <c:pt idx="502">
                  <c:v>14.744595200000248</c:v>
                </c:pt>
                <c:pt idx="503">
                  <c:v>14.759742800000248</c:v>
                </c:pt>
                <c:pt idx="504">
                  <c:v>14.774890400000249</c:v>
                </c:pt>
                <c:pt idx="505">
                  <c:v>14.79003800000025</c:v>
                </c:pt>
                <c:pt idx="506">
                  <c:v>14.80518560000025</c:v>
                </c:pt>
                <c:pt idx="507">
                  <c:v>14.82033320000025</c:v>
                </c:pt>
                <c:pt idx="508">
                  <c:v>14.835480800000251</c:v>
                </c:pt>
                <c:pt idx="509">
                  <c:v>14.850628400000252</c:v>
                </c:pt>
                <c:pt idx="510">
                  <c:v>14.865776000000253</c:v>
                </c:pt>
                <c:pt idx="511">
                  <c:v>14.880923600000253</c:v>
                </c:pt>
                <c:pt idx="512">
                  <c:v>14.896071200000254</c:v>
                </c:pt>
                <c:pt idx="513">
                  <c:v>14.911218800000254</c:v>
                </c:pt>
                <c:pt idx="514">
                  <c:v>14.926366400000255</c:v>
                </c:pt>
                <c:pt idx="515">
                  <c:v>14.941514000000256</c:v>
                </c:pt>
                <c:pt idx="516">
                  <c:v>14.956661600000256</c:v>
                </c:pt>
                <c:pt idx="517">
                  <c:v>14.971809200000257</c:v>
                </c:pt>
                <c:pt idx="518">
                  <c:v>14.986956800000257</c:v>
                </c:pt>
                <c:pt idx="519">
                  <c:v>15.002104400000258</c:v>
                </c:pt>
                <c:pt idx="520">
                  <c:v>15.017252000000259</c:v>
                </c:pt>
                <c:pt idx="521">
                  <c:v>15.032399600000259</c:v>
                </c:pt>
                <c:pt idx="522">
                  <c:v>15.04754720000026</c:v>
                </c:pt>
                <c:pt idx="523">
                  <c:v>15.06269480000026</c:v>
                </c:pt>
                <c:pt idx="524">
                  <c:v>15.07784240000026</c:v>
                </c:pt>
                <c:pt idx="525">
                  <c:v>15.092990000000261</c:v>
                </c:pt>
                <c:pt idx="526">
                  <c:v>15.108137600000262</c:v>
                </c:pt>
                <c:pt idx="527">
                  <c:v>15.123285200000263</c:v>
                </c:pt>
                <c:pt idx="528">
                  <c:v>15.138432800000263</c:v>
                </c:pt>
                <c:pt idx="529">
                  <c:v>15.153580400000264</c:v>
                </c:pt>
                <c:pt idx="530">
                  <c:v>15.168728000000264</c:v>
                </c:pt>
                <c:pt idx="531">
                  <c:v>15.183875600000265</c:v>
                </c:pt>
                <c:pt idx="532">
                  <c:v>15.199023200000266</c:v>
                </c:pt>
                <c:pt idx="533">
                  <c:v>15.214170800000266</c:v>
                </c:pt>
                <c:pt idx="534">
                  <c:v>15.229318400000267</c:v>
                </c:pt>
                <c:pt idx="535">
                  <c:v>15.244466000000267</c:v>
                </c:pt>
                <c:pt idx="536">
                  <c:v>15.259613600000268</c:v>
                </c:pt>
                <c:pt idx="537">
                  <c:v>15.274761200000269</c:v>
                </c:pt>
                <c:pt idx="538">
                  <c:v>15.28990880000027</c:v>
                </c:pt>
                <c:pt idx="539">
                  <c:v>15.30505640000027</c:v>
                </c:pt>
                <c:pt idx="540">
                  <c:v>15.32020400000027</c:v>
                </c:pt>
                <c:pt idx="541">
                  <c:v>15.335351600000271</c:v>
                </c:pt>
                <c:pt idx="542">
                  <c:v>15.350499200000272</c:v>
                </c:pt>
                <c:pt idx="543">
                  <c:v>15.365646800000272</c:v>
                </c:pt>
                <c:pt idx="544">
                  <c:v>15.380794400000273</c:v>
                </c:pt>
                <c:pt idx="545">
                  <c:v>15.395942000000273</c:v>
                </c:pt>
                <c:pt idx="546">
                  <c:v>15.411089600000274</c:v>
                </c:pt>
                <c:pt idx="547">
                  <c:v>15.426237200000275</c:v>
                </c:pt>
                <c:pt idx="548">
                  <c:v>15.441384800000275</c:v>
                </c:pt>
                <c:pt idx="549">
                  <c:v>15.456532400000276</c:v>
                </c:pt>
                <c:pt idx="550">
                  <c:v>15.471680000000276</c:v>
                </c:pt>
                <c:pt idx="551">
                  <c:v>15.486827600000277</c:v>
                </c:pt>
                <c:pt idx="552">
                  <c:v>15.501975200000278</c:v>
                </c:pt>
                <c:pt idx="553">
                  <c:v>15.517122800000278</c:v>
                </c:pt>
                <c:pt idx="554">
                  <c:v>15.532270400000279</c:v>
                </c:pt>
                <c:pt idx="555">
                  <c:v>15.54741800000028</c:v>
                </c:pt>
                <c:pt idx="556">
                  <c:v>15.56256560000028</c:v>
                </c:pt>
                <c:pt idx="557">
                  <c:v>15.57771320000028</c:v>
                </c:pt>
                <c:pt idx="558">
                  <c:v>15.592860800000281</c:v>
                </c:pt>
                <c:pt idx="559">
                  <c:v>15.608008400000282</c:v>
                </c:pt>
                <c:pt idx="560">
                  <c:v>15.623156000000282</c:v>
                </c:pt>
                <c:pt idx="561">
                  <c:v>15.638303600000283</c:v>
                </c:pt>
                <c:pt idx="562">
                  <c:v>15.653451200000283</c:v>
                </c:pt>
                <c:pt idx="563">
                  <c:v>15.668598800000284</c:v>
                </c:pt>
                <c:pt idx="564">
                  <c:v>15.683746400000285</c:v>
                </c:pt>
                <c:pt idx="565">
                  <c:v>15.698894000000285</c:v>
                </c:pt>
                <c:pt idx="566">
                  <c:v>15.714041600000286</c:v>
                </c:pt>
                <c:pt idx="567">
                  <c:v>15.729189200000286</c:v>
                </c:pt>
                <c:pt idx="568">
                  <c:v>15.744336800000287</c:v>
                </c:pt>
                <c:pt idx="569">
                  <c:v>15.759484400000288</c:v>
                </c:pt>
                <c:pt idx="570">
                  <c:v>15.774632000000288</c:v>
                </c:pt>
                <c:pt idx="571">
                  <c:v>15.789779600000289</c:v>
                </c:pt>
                <c:pt idx="572">
                  <c:v>15.80492720000029</c:v>
                </c:pt>
                <c:pt idx="573">
                  <c:v>15.82007480000029</c:v>
                </c:pt>
                <c:pt idx="574">
                  <c:v>15.83522240000029</c:v>
                </c:pt>
                <c:pt idx="575">
                  <c:v>15.850370000000291</c:v>
                </c:pt>
                <c:pt idx="576">
                  <c:v>15.865517600000292</c:v>
                </c:pt>
                <c:pt idx="577">
                  <c:v>15.880665200000292</c:v>
                </c:pt>
                <c:pt idx="578">
                  <c:v>15.895812800000293</c:v>
                </c:pt>
                <c:pt idx="579">
                  <c:v>15.910960400000294</c:v>
                </c:pt>
                <c:pt idx="580">
                  <c:v>15.926108000000294</c:v>
                </c:pt>
                <c:pt idx="581">
                  <c:v>15.941255600000295</c:v>
                </c:pt>
                <c:pt idx="582">
                  <c:v>15.956403200000295</c:v>
                </c:pt>
                <c:pt idx="583">
                  <c:v>15.971550800000296</c:v>
                </c:pt>
                <c:pt idx="584">
                  <c:v>15.986698400000297</c:v>
                </c:pt>
                <c:pt idx="585">
                  <c:v>16.001846000000295</c:v>
                </c:pt>
                <c:pt idx="586">
                  <c:v>16.016993600000294</c:v>
                </c:pt>
                <c:pt idx="587">
                  <c:v>16.032141200000293</c:v>
                </c:pt>
                <c:pt idx="588">
                  <c:v>16.047288800000292</c:v>
                </c:pt>
                <c:pt idx="589">
                  <c:v>16.06243640000029</c:v>
                </c:pt>
                <c:pt idx="590">
                  <c:v>16.07758400000029</c:v>
                </c:pt>
                <c:pt idx="591">
                  <c:v>16.09273160000029</c:v>
                </c:pt>
                <c:pt idx="592">
                  <c:v>16.107879200000287</c:v>
                </c:pt>
                <c:pt idx="593">
                  <c:v>16.123026800000286</c:v>
                </c:pt>
                <c:pt idx="594">
                  <c:v>16.138174400000285</c:v>
                </c:pt>
                <c:pt idx="595">
                  <c:v>16.153322000000284</c:v>
                </c:pt>
                <c:pt idx="596">
                  <c:v>16.168469600000282</c:v>
                </c:pt>
                <c:pt idx="597">
                  <c:v>16.18361720000028</c:v>
                </c:pt>
                <c:pt idx="598">
                  <c:v>16.19876480000028</c:v>
                </c:pt>
                <c:pt idx="599">
                  <c:v>16.21391240000028</c:v>
                </c:pt>
                <c:pt idx="600">
                  <c:v>16.229060000000278</c:v>
                </c:pt>
                <c:pt idx="601">
                  <c:v>16.244207600000276</c:v>
                </c:pt>
                <c:pt idx="602">
                  <c:v>16.259355200000275</c:v>
                </c:pt>
                <c:pt idx="603">
                  <c:v>16.274502800000274</c:v>
                </c:pt>
                <c:pt idx="604">
                  <c:v>16.289650400000273</c:v>
                </c:pt>
                <c:pt idx="605">
                  <c:v>16.30479800000027</c:v>
                </c:pt>
                <c:pt idx="606">
                  <c:v>16.31994560000027</c:v>
                </c:pt>
                <c:pt idx="607">
                  <c:v>16.33509320000027</c:v>
                </c:pt>
                <c:pt idx="608">
                  <c:v>16.350240800000268</c:v>
                </c:pt>
                <c:pt idx="609">
                  <c:v>16.365388400000267</c:v>
                </c:pt>
                <c:pt idx="610">
                  <c:v>16.380536000000266</c:v>
                </c:pt>
                <c:pt idx="611">
                  <c:v>16.395683600000265</c:v>
                </c:pt>
                <c:pt idx="612">
                  <c:v>16.410831200000263</c:v>
                </c:pt>
                <c:pt idx="613">
                  <c:v>16.425978800000262</c:v>
                </c:pt>
                <c:pt idx="614">
                  <c:v>16.44112640000026</c:v>
                </c:pt>
                <c:pt idx="615">
                  <c:v>16.45627400000026</c:v>
                </c:pt>
                <c:pt idx="616">
                  <c:v>16.47142160000026</c:v>
                </c:pt>
                <c:pt idx="617">
                  <c:v>16.486569200000257</c:v>
                </c:pt>
                <c:pt idx="618">
                  <c:v>16.501716800000256</c:v>
                </c:pt>
                <c:pt idx="619">
                  <c:v>16.516864400000255</c:v>
                </c:pt>
                <c:pt idx="620">
                  <c:v>16.532012000000254</c:v>
                </c:pt>
                <c:pt idx="621">
                  <c:v>16.547159600000253</c:v>
                </c:pt>
                <c:pt idx="622">
                  <c:v>16.56230720000025</c:v>
                </c:pt>
                <c:pt idx="623">
                  <c:v>16.57745480000025</c:v>
                </c:pt>
                <c:pt idx="624">
                  <c:v>16.59260240000025</c:v>
                </c:pt>
                <c:pt idx="625">
                  <c:v>16.607750000000248</c:v>
                </c:pt>
                <c:pt idx="626">
                  <c:v>16.622897600000247</c:v>
                </c:pt>
                <c:pt idx="627">
                  <c:v>16.638045200000246</c:v>
                </c:pt>
                <c:pt idx="628">
                  <c:v>16.653192800000244</c:v>
                </c:pt>
                <c:pt idx="629">
                  <c:v>16.668340400000243</c:v>
                </c:pt>
                <c:pt idx="630">
                  <c:v>16.683488000000242</c:v>
                </c:pt>
                <c:pt idx="631">
                  <c:v>16.69863560000024</c:v>
                </c:pt>
                <c:pt idx="632">
                  <c:v>16.71378320000024</c:v>
                </c:pt>
                <c:pt idx="633">
                  <c:v>16.72893080000024</c:v>
                </c:pt>
                <c:pt idx="634">
                  <c:v>16.744078400000237</c:v>
                </c:pt>
                <c:pt idx="635">
                  <c:v>16.759226000000236</c:v>
                </c:pt>
                <c:pt idx="636">
                  <c:v>16.774373600000235</c:v>
                </c:pt>
                <c:pt idx="637">
                  <c:v>16.789521200000234</c:v>
                </c:pt>
                <c:pt idx="638">
                  <c:v>16.804668800000233</c:v>
                </c:pt>
                <c:pt idx="639">
                  <c:v>16.81981640000023</c:v>
                </c:pt>
                <c:pt idx="640">
                  <c:v>16.83496400000023</c:v>
                </c:pt>
                <c:pt idx="641">
                  <c:v>16.85011160000023</c:v>
                </c:pt>
                <c:pt idx="642">
                  <c:v>16.865259200000228</c:v>
                </c:pt>
                <c:pt idx="643">
                  <c:v>16.880406800000227</c:v>
                </c:pt>
                <c:pt idx="644">
                  <c:v>16.895554400000226</c:v>
                </c:pt>
                <c:pt idx="645">
                  <c:v>16.910702000000224</c:v>
                </c:pt>
                <c:pt idx="646">
                  <c:v>16.925849600000223</c:v>
                </c:pt>
                <c:pt idx="647">
                  <c:v>16.940997200000222</c:v>
                </c:pt>
                <c:pt idx="648">
                  <c:v>16.95614480000022</c:v>
                </c:pt>
                <c:pt idx="649">
                  <c:v>16.97129240000022</c:v>
                </c:pt>
                <c:pt idx="650">
                  <c:v>16.98644000000022</c:v>
                </c:pt>
                <c:pt idx="651">
                  <c:v>17.001587600000217</c:v>
                </c:pt>
                <c:pt idx="652">
                  <c:v>17.016735200000216</c:v>
                </c:pt>
                <c:pt idx="653">
                  <c:v>17.031882800000215</c:v>
                </c:pt>
                <c:pt idx="654">
                  <c:v>17.047030400000214</c:v>
                </c:pt>
                <c:pt idx="655">
                  <c:v>17.062178000000213</c:v>
                </c:pt>
                <c:pt idx="656">
                  <c:v>17.07732560000021</c:v>
                </c:pt>
                <c:pt idx="657">
                  <c:v>17.09247320000021</c:v>
                </c:pt>
                <c:pt idx="658">
                  <c:v>17.10762080000021</c:v>
                </c:pt>
                <c:pt idx="659">
                  <c:v>17.122768400000208</c:v>
                </c:pt>
                <c:pt idx="660">
                  <c:v>17.137916000000207</c:v>
                </c:pt>
                <c:pt idx="661">
                  <c:v>17.153063600000205</c:v>
                </c:pt>
                <c:pt idx="662">
                  <c:v>17.168211200000204</c:v>
                </c:pt>
                <c:pt idx="663">
                  <c:v>17.183358800000203</c:v>
                </c:pt>
                <c:pt idx="664">
                  <c:v>17.198506400000202</c:v>
                </c:pt>
                <c:pt idx="665">
                  <c:v>17.2136540000002</c:v>
                </c:pt>
                <c:pt idx="666">
                  <c:v>17.2288016000002</c:v>
                </c:pt>
                <c:pt idx="667">
                  <c:v>17.2439492000002</c:v>
                </c:pt>
                <c:pt idx="668">
                  <c:v>17.259096800000197</c:v>
                </c:pt>
                <c:pt idx="669">
                  <c:v>17.274244400000196</c:v>
                </c:pt>
                <c:pt idx="670">
                  <c:v>17.289392000000195</c:v>
                </c:pt>
                <c:pt idx="671">
                  <c:v>17.304539600000194</c:v>
                </c:pt>
                <c:pt idx="672">
                  <c:v>17.319687200000192</c:v>
                </c:pt>
                <c:pt idx="673">
                  <c:v>17.33483480000019</c:v>
                </c:pt>
                <c:pt idx="674">
                  <c:v>17.34998240000019</c:v>
                </c:pt>
                <c:pt idx="675">
                  <c:v>17.36513000000019</c:v>
                </c:pt>
                <c:pt idx="676">
                  <c:v>17.380277600000188</c:v>
                </c:pt>
                <c:pt idx="677">
                  <c:v>17.395425200000187</c:v>
                </c:pt>
                <c:pt idx="678">
                  <c:v>17.410572800000185</c:v>
                </c:pt>
                <c:pt idx="679">
                  <c:v>17.425720400000184</c:v>
                </c:pt>
                <c:pt idx="680">
                  <c:v>17.440868000000183</c:v>
                </c:pt>
                <c:pt idx="681">
                  <c:v>17.456015600000182</c:v>
                </c:pt>
                <c:pt idx="682">
                  <c:v>17.47116320000018</c:v>
                </c:pt>
                <c:pt idx="683">
                  <c:v>17.48631080000018</c:v>
                </c:pt>
                <c:pt idx="684">
                  <c:v>17.50145840000018</c:v>
                </c:pt>
                <c:pt idx="685">
                  <c:v>17.516606000000177</c:v>
                </c:pt>
                <c:pt idx="686">
                  <c:v>17.531753600000176</c:v>
                </c:pt>
                <c:pt idx="687">
                  <c:v>17.546901200000175</c:v>
                </c:pt>
                <c:pt idx="688">
                  <c:v>17.562048800000174</c:v>
                </c:pt>
                <c:pt idx="689">
                  <c:v>17.577196400000172</c:v>
                </c:pt>
                <c:pt idx="690">
                  <c:v>17.59234400000017</c:v>
                </c:pt>
                <c:pt idx="691">
                  <c:v>17.60749160000017</c:v>
                </c:pt>
                <c:pt idx="692">
                  <c:v>17.62263920000017</c:v>
                </c:pt>
                <c:pt idx="693">
                  <c:v>17.637786800000168</c:v>
                </c:pt>
                <c:pt idx="694">
                  <c:v>17.652934400000166</c:v>
                </c:pt>
                <c:pt idx="695">
                  <c:v>17.668082000000165</c:v>
                </c:pt>
                <c:pt idx="696">
                  <c:v>17.683229600000164</c:v>
                </c:pt>
                <c:pt idx="697">
                  <c:v>17.698377200000163</c:v>
                </c:pt>
                <c:pt idx="698">
                  <c:v>17.71352480000016</c:v>
                </c:pt>
                <c:pt idx="699">
                  <c:v>17.72867240000016</c:v>
                </c:pt>
                <c:pt idx="700">
                  <c:v>17.74382000000016</c:v>
                </c:pt>
                <c:pt idx="701">
                  <c:v>17.758967600000158</c:v>
                </c:pt>
                <c:pt idx="702">
                  <c:v>17.774115200000157</c:v>
                </c:pt>
                <c:pt idx="703">
                  <c:v>17.789262800000156</c:v>
                </c:pt>
                <c:pt idx="704">
                  <c:v>17.804410400000155</c:v>
                </c:pt>
                <c:pt idx="705">
                  <c:v>17.819558000000153</c:v>
                </c:pt>
                <c:pt idx="706">
                  <c:v>17.834705600000152</c:v>
                </c:pt>
                <c:pt idx="707">
                  <c:v>17.84985320000015</c:v>
                </c:pt>
                <c:pt idx="708">
                  <c:v>17.86500080000015</c:v>
                </c:pt>
                <c:pt idx="709">
                  <c:v>17.88014840000015</c:v>
                </c:pt>
                <c:pt idx="710">
                  <c:v>17.895296000000148</c:v>
                </c:pt>
                <c:pt idx="711">
                  <c:v>17.910443600000146</c:v>
                </c:pt>
                <c:pt idx="712">
                  <c:v>17.925591200000145</c:v>
                </c:pt>
                <c:pt idx="713">
                  <c:v>17.940738800000144</c:v>
                </c:pt>
                <c:pt idx="714">
                  <c:v>17.955886400000143</c:v>
                </c:pt>
                <c:pt idx="715">
                  <c:v>17.97103400000014</c:v>
                </c:pt>
                <c:pt idx="716">
                  <c:v>17.98618160000014</c:v>
                </c:pt>
                <c:pt idx="717">
                  <c:v>18.00132920000014</c:v>
                </c:pt>
                <c:pt idx="718">
                  <c:v>18.016476800000138</c:v>
                </c:pt>
                <c:pt idx="719">
                  <c:v>18.031624400000137</c:v>
                </c:pt>
                <c:pt idx="720">
                  <c:v>18.046772000000136</c:v>
                </c:pt>
                <c:pt idx="721">
                  <c:v>18.061919600000135</c:v>
                </c:pt>
                <c:pt idx="722">
                  <c:v>18.077067200000133</c:v>
                </c:pt>
                <c:pt idx="723">
                  <c:v>18.092214800000132</c:v>
                </c:pt>
                <c:pt idx="724">
                  <c:v>18.10736240000013</c:v>
                </c:pt>
                <c:pt idx="725">
                  <c:v>18.12251000000013</c:v>
                </c:pt>
                <c:pt idx="726">
                  <c:v>18.13765760000013</c:v>
                </c:pt>
                <c:pt idx="727">
                  <c:v>18.152805200000127</c:v>
                </c:pt>
                <c:pt idx="728">
                  <c:v>18.167952800000126</c:v>
                </c:pt>
                <c:pt idx="729">
                  <c:v>18.183100400000125</c:v>
                </c:pt>
                <c:pt idx="730">
                  <c:v>18.198248000000124</c:v>
                </c:pt>
                <c:pt idx="731">
                  <c:v>18.213395600000123</c:v>
                </c:pt>
                <c:pt idx="732">
                  <c:v>18.22854320000012</c:v>
                </c:pt>
                <c:pt idx="733">
                  <c:v>18.24369080000012</c:v>
                </c:pt>
                <c:pt idx="734">
                  <c:v>18.25883840000012</c:v>
                </c:pt>
                <c:pt idx="735">
                  <c:v>18.273986000000118</c:v>
                </c:pt>
                <c:pt idx="736">
                  <c:v>18.289133600000117</c:v>
                </c:pt>
                <c:pt idx="737">
                  <c:v>18.304281200000116</c:v>
                </c:pt>
                <c:pt idx="738">
                  <c:v>18.319428800000114</c:v>
                </c:pt>
                <c:pt idx="739">
                  <c:v>18.334576400000113</c:v>
                </c:pt>
                <c:pt idx="740">
                  <c:v>18.349724000000112</c:v>
                </c:pt>
                <c:pt idx="741">
                  <c:v>18.36487160000011</c:v>
                </c:pt>
                <c:pt idx="742">
                  <c:v>18.38001920000011</c:v>
                </c:pt>
                <c:pt idx="743">
                  <c:v>18.39516680000011</c:v>
                </c:pt>
                <c:pt idx="744">
                  <c:v>18.410314400000107</c:v>
                </c:pt>
                <c:pt idx="745">
                  <c:v>18.425462000000106</c:v>
                </c:pt>
                <c:pt idx="746">
                  <c:v>18.440609600000105</c:v>
                </c:pt>
                <c:pt idx="747">
                  <c:v>18.455757200000104</c:v>
                </c:pt>
                <c:pt idx="748">
                  <c:v>18.470904800000103</c:v>
                </c:pt>
                <c:pt idx="749">
                  <c:v>18.4860524000001</c:v>
                </c:pt>
                <c:pt idx="750">
                  <c:v>18.5012000000001</c:v>
                </c:pt>
                <c:pt idx="751">
                  <c:v>18.5163476000001</c:v>
                </c:pt>
                <c:pt idx="752">
                  <c:v>18.531495200000098</c:v>
                </c:pt>
                <c:pt idx="753">
                  <c:v>18.546642800000097</c:v>
                </c:pt>
                <c:pt idx="754">
                  <c:v>18.561790400000096</c:v>
                </c:pt>
                <c:pt idx="755">
                  <c:v>18.576938000000094</c:v>
                </c:pt>
                <c:pt idx="756">
                  <c:v>18.592085600000093</c:v>
                </c:pt>
                <c:pt idx="757">
                  <c:v>18.607233200000092</c:v>
                </c:pt>
                <c:pt idx="758">
                  <c:v>18.62238080000009</c:v>
                </c:pt>
                <c:pt idx="759">
                  <c:v>18.63752840000009</c:v>
                </c:pt>
                <c:pt idx="760">
                  <c:v>18.65267600000009</c:v>
                </c:pt>
                <c:pt idx="761">
                  <c:v>18.667823600000087</c:v>
                </c:pt>
                <c:pt idx="762">
                  <c:v>18.682971200000086</c:v>
                </c:pt>
                <c:pt idx="763">
                  <c:v>18.698118800000085</c:v>
                </c:pt>
                <c:pt idx="764">
                  <c:v>18.713266400000084</c:v>
                </c:pt>
                <c:pt idx="765">
                  <c:v>18.728414000000082</c:v>
                </c:pt>
                <c:pt idx="766">
                  <c:v>18.74356160000008</c:v>
                </c:pt>
                <c:pt idx="767">
                  <c:v>18.75870920000008</c:v>
                </c:pt>
                <c:pt idx="768">
                  <c:v>18.77385680000008</c:v>
                </c:pt>
                <c:pt idx="769">
                  <c:v>18.789004400000078</c:v>
                </c:pt>
                <c:pt idx="770">
                  <c:v>18.804152000000077</c:v>
                </c:pt>
                <c:pt idx="771">
                  <c:v>18.819299600000075</c:v>
                </c:pt>
                <c:pt idx="772">
                  <c:v>18.834447200000074</c:v>
                </c:pt>
                <c:pt idx="773">
                  <c:v>18.849594800000073</c:v>
                </c:pt>
                <c:pt idx="774">
                  <c:v>18.864742400000072</c:v>
                </c:pt>
                <c:pt idx="775">
                  <c:v>18.87989000000007</c:v>
                </c:pt>
                <c:pt idx="776">
                  <c:v>18.89503760000007</c:v>
                </c:pt>
                <c:pt idx="777">
                  <c:v>18.91018520000007</c:v>
                </c:pt>
                <c:pt idx="778">
                  <c:v>18.925332800000067</c:v>
                </c:pt>
                <c:pt idx="779">
                  <c:v>18.940480400000066</c:v>
                </c:pt>
                <c:pt idx="780">
                  <c:v>18.955628000000065</c:v>
                </c:pt>
                <c:pt idx="781">
                  <c:v>18.970775600000064</c:v>
                </c:pt>
                <c:pt idx="782">
                  <c:v>18.985923200000062</c:v>
                </c:pt>
                <c:pt idx="783">
                  <c:v>19.00107080000006</c:v>
                </c:pt>
                <c:pt idx="784">
                  <c:v>19.01621840000006</c:v>
                </c:pt>
                <c:pt idx="785">
                  <c:v>19.03136600000006</c:v>
                </c:pt>
                <c:pt idx="786">
                  <c:v>19.046513600000058</c:v>
                </c:pt>
                <c:pt idx="787">
                  <c:v>19.061661200000056</c:v>
                </c:pt>
                <c:pt idx="788">
                  <c:v>19.076808800000055</c:v>
                </c:pt>
                <c:pt idx="789">
                  <c:v>19.091956400000054</c:v>
                </c:pt>
                <c:pt idx="790">
                  <c:v>19.107104000000053</c:v>
                </c:pt>
                <c:pt idx="791">
                  <c:v>19.12225160000005</c:v>
                </c:pt>
                <c:pt idx="792">
                  <c:v>19.13739920000005</c:v>
                </c:pt>
                <c:pt idx="793">
                  <c:v>19.15254680000005</c:v>
                </c:pt>
                <c:pt idx="794">
                  <c:v>19.167694400000048</c:v>
                </c:pt>
                <c:pt idx="795">
                  <c:v>19.182842000000047</c:v>
                </c:pt>
                <c:pt idx="796">
                  <c:v>19.197989600000046</c:v>
                </c:pt>
                <c:pt idx="797">
                  <c:v>19.213137200000045</c:v>
                </c:pt>
                <c:pt idx="798">
                  <c:v>19.228284800000043</c:v>
                </c:pt>
                <c:pt idx="799">
                  <c:v>19.243432400000042</c:v>
                </c:pt>
                <c:pt idx="800">
                  <c:v>19.25858000000004</c:v>
                </c:pt>
                <c:pt idx="801">
                  <c:v>19.27372760000004</c:v>
                </c:pt>
                <c:pt idx="802">
                  <c:v>19.28887520000004</c:v>
                </c:pt>
                <c:pt idx="803">
                  <c:v>19.304022800000038</c:v>
                </c:pt>
                <c:pt idx="804">
                  <c:v>19.319170400000036</c:v>
                </c:pt>
                <c:pt idx="805">
                  <c:v>19.334318000000035</c:v>
                </c:pt>
                <c:pt idx="806">
                  <c:v>19.349465600000034</c:v>
                </c:pt>
                <c:pt idx="807">
                  <c:v>19.364613200000033</c:v>
                </c:pt>
                <c:pt idx="808">
                  <c:v>19.37976080000003</c:v>
                </c:pt>
                <c:pt idx="809">
                  <c:v>19.39490840000003</c:v>
                </c:pt>
                <c:pt idx="810">
                  <c:v>19.41005600000003</c:v>
                </c:pt>
                <c:pt idx="811">
                  <c:v>19.425203600000028</c:v>
                </c:pt>
                <c:pt idx="812">
                  <c:v>19.440351200000027</c:v>
                </c:pt>
                <c:pt idx="813">
                  <c:v>19.455498800000026</c:v>
                </c:pt>
                <c:pt idx="814">
                  <c:v>19.470646400000025</c:v>
                </c:pt>
                <c:pt idx="815">
                  <c:v>19.485794000000023</c:v>
                </c:pt>
                <c:pt idx="816">
                  <c:v>19.500941600000022</c:v>
                </c:pt>
                <c:pt idx="817">
                  <c:v>19.51608920000002</c:v>
                </c:pt>
                <c:pt idx="818">
                  <c:v>19.53123680000002</c:v>
                </c:pt>
                <c:pt idx="819">
                  <c:v>19.54638440000002</c:v>
                </c:pt>
                <c:pt idx="820">
                  <c:v>19.561532000000017</c:v>
                </c:pt>
                <c:pt idx="821">
                  <c:v>19.576679600000016</c:v>
                </c:pt>
                <c:pt idx="822">
                  <c:v>19.591827200000015</c:v>
                </c:pt>
                <c:pt idx="823">
                  <c:v>19.606974800000014</c:v>
                </c:pt>
                <c:pt idx="824">
                  <c:v>19.622122400000013</c:v>
                </c:pt>
                <c:pt idx="825">
                  <c:v>19.63727000000001</c:v>
                </c:pt>
                <c:pt idx="826">
                  <c:v>19.65241760000001</c:v>
                </c:pt>
                <c:pt idx="827">
                  <c:v>19.66756520000001</c:v>
                </c:pt>
                <c:pt idx="828">
                  <c:v>19.682712800000008</c:v>
                </c:pt>
                <c:pt idx="829">
                  <c:v>19.697860400000007</c:v>
                </c:pt>
                <c:pt idx="830">
                  <c:v>19.713008000000006</c:v>
                </c:pt>
                <c:pt idx="831">
                  <c:v>19.728155600000004</c:v>
                </c:pt>
                <c:pt idx="832">
                  <c:v>19.743303200000003</c:v>
                </c:pt>
                <c:pt idx="833">
                  <c:v>19.758450800000002</c:v>
                </c:pt>
                <c:pt idx="834">
                  <c:v>19.7735984</c:v>
                </c:pt>
                <c:pt idx="835">
                  <c:v>19.788746</c:v>
                </c:pt>
                <c:pt idx="836">
                  <c:v>19.8038936</c:v>
                </c:pt>
                <c:pt idx="837">
                  <c:v>19.819041199999997</c:v>
                </c:pt>
                <c:pt idx="838">
                  <c:v>19.834188799999996</c:v>
                </c:pt>
                <c:pt idx="839">
                  <c:v>19.849336399999995</c:v>
                </c:pt>
                <c:pt idx="840">
                  <c:v>19.864483999999994</c:v>
                </c:pt>
                <c:pt idx="841">
                  <c:v>19.879631599999993</c:v>
                </c:pt>
                <c:pt idx="842">
                  <c:v>19.89477919999999</c:v>
                </c:pt>
                <c:pt idx="843">
                  <c:v>19.90992679999999</c:v>
                </c:pt>
                <c:pt idx="844">
                  <c:v>19.92507439999999</c:v>
                </c:pt>
                <c:pt idx="845">
                  <c:v>19.940221999999988</c:v>
                </c:pt>
                <c:pt idx="846">
                  <c:v>19.955369599999987</c:v>
                </c:pt>
                <c:pt idx="847">
                  <c:v>19.970517199999986</c:v>
                </c:pt>
                <c:pt idx="848">
                  <c:v>19.985664799999984</c:v>
                </c:pt>
                <c:pt idx="849">
                  <c:v>20.000812399999983</c:v>
                </c:pt>
                <c:pt idx="850">
                  <c:v>20.015959999999982</c:v>
                </c:pt>
                <c:pt idx="851">
                  <c:v>20.03110759999998</c:v>
                </c:pt>
                <c:pt idx="852">
                  <c:v>20.04625519999998</c:v>
                </c:pt>
                <c:pt idx="853">
                  <c:v>20.06140279999998</c:v>
                </c:pt>
                <c:pt idx="854">
                  <c:v>20.076550399999977</c:v>
                </c:pt>
                <c:pt idx="855">
                  <c:v>20.091697999999976</c:v>
                </c:pt>
                <c:pt idx="856">
                  <c:v>20.106845599999975</c:v>
                </c:pt>
                <c:pt idx="857">
                  <c:v>20.121993199999974</c:v>
                </c:pt>
                <c:pt idx="858">
                  <c:v>20.137140799999973</c:v>
                </c:pt>
                <c:pt idx="859">
                  <c:v>20.15228839999997</c:v>
                </c:pt>
                <c:pt idx="860">
                  <c:v>20.16743599999997</c:v>
                </c:pt>
                <c:pt idx="861">
                  <c:v>20.18258359999997</c:v>
                </c:pt>
                <c:pt idx="862">
                  <c:v>20.197731199999968</c:v>
                </c:pt>
                <c:pt idx="863">
                  <c:v>20.212878799999967</c:v>
                </c:pt>
                <c:pt idx="864">
                  <c:v>20.228026399999965</c:v>
                </c:pt>
                <c:pt idx="865">
                  <c:v>20.243173999999964</c:v>
                </c:pt>
                <c:pt idx="866">
                  <c:v>20.258321599999963</c:v>
                </c:pt>
                <c:pt idx="867">
                  <c:v>20.273469199999962</c:v>
                </c:pt>
                <c:pt idx="868">
                  <c:v>20.28861679999996</c:v>
                </c:pt>
                <c:pt idx="869">
                  <c:v>20.30376439999996</c:v>
                </c:pt>
                <c:pt idx="870">
                  <c:v>20.31891199999996</c:v>
                </c:pt>
                <c:pt idx="871">
                  <c:v>20.334059599999957</c:v>
                </c:pt>
                <c:pt idx="872">
                  <c:v>20.349207199999956</c:v>
                </c:pt>
                <c:pt idx="873">
                  <c:v>20.364354799999955</c:v>
                </c:pt>
                <c:pt idx="874">
                  <c:v>20.379502399999954</c:v>
                </c:pt>
                <c:pt idx="875">
                  <c:v>20.394649999999952</c:v>
                </c:pt>
                <c:pt idx="876">
                  <c:v>20.40979759999995</c:v>
                </c:pt>
                <c:pt idx="877">
                  <c:v>20.42494519999995</c:v>
                </c:pt>
                <c:pt idx="878">
                  <c:v>20.44009279999995</c:v>
                </c:pt>
                <c:pt idx="879">
                  <c:v>20.455240399999948</c:v>
                </c:pt>
                <c:pt idx="880">
                  <c:v>20.470387999999947</c:v>
                </c:pt>
                <c:pt idx="881">
                  <c:v>20.485535599999945</c:v>
                </c:pt>
                <c:pt idx="882">
                  <c:v>20.500683199999944</c:v>
                </c:pt>
                <c:pt idx="883">
                  <c:v>20.515830799999943</c:v>
                </c:pt>
                <c:pt idx="884">
                  <c:v>20.530978399999942</c:v>
                </c:pt>
                <c:pt idx="885">
                  <c:v>20.54612599999994</c:v>
                </c:pt>
                <c:pt idx="886">
                  <c:v>20.56127359999994</c:v>
                </c:pt>
                <c:pt idx="887">
                  <c:v>20.57642119999994</c:v>
                </c:pt>
                <c:pt idx="888">
                  <c:v>20.591568799999937</c:v>
                </c:pt>
                <c:pt idx="889">
                  <c:v>20.606716399999936</c:v>
                </c:pt>
                <c:pt idx="890">
                  <c:v>20.621863999999935</c:v>
                </c:pt>
                <c:pt idx="891">
                  <c:v>20.637011599999934</c:v>
                </c:pt>
                <c:pt idx="892">
                  <c:v>20.652159199999932</c:v>
                </c:pt>
                <c:pt idx="893">
                  <c:v>20.66730679999993</c:v>
                </c:pt>
                <c:pt idx="894">
                  <c:v>20.68245439999993</c:v>
                </c:pt>
                <c:pt idx="895">
                  <c:v>20.69760199999993</c:v>
                </c:pt>
                <c:pt idx="896">
                  <c:v>20.712749599999928</c:v>
                </c:pt>
                <c:pt idx="897">
                  <c:v>20.727897199999926</c:v>
                </c:pt>
                <c:pt idx="898">
                  <c:v>20.743044799999925</c:v>
                </c:pt>
                <c:pt idx="899">
                  <c:v>20.758192399999924</c:v>
                </c:pt>
                <c:pt idx="900">
                  <c:v>20.773339999999923</c:v>
                </c:pt>
                <c:pt idx="901">
                  <c:v>20.78848759999992</c:v>
                </c:pt>
                <c:pt idx="902">
                  <c:v>20.80363519999992</c:v>
                </c:pt>
                <c:pt idx="903">
                  <c:v>20.81878279999992</c:v>
                </c:pt>
                <c:pt idx="904">
                  <c:v>20.833930399999918</c:v>
                </c:pt>
                <c:pt idx="905">
                  <c:v>20.849077999999917</c:v>
                </c:pt>
                <c:pt idx="906">
                  <c:v>20.864225599999916</c:v>
                </c:pt>
                <c:pt idx="907">
                  <c:v>20.879373199999915</c:v>
                </c:pt>
                <c:pt idx="908">
                  <c:v>20.894520799999913</c:v>
                </c:pt>
                <c:pt idx="909">
                  <c:v>20.909668399999912</c:v>
                </c:pt>
                <c:pt idx="910">
                  <c:v>20.92481599999991</c:v>
                </c:pt>
                <c:pt idx="911">
                  <c:v>20.93996359999991</c:v>
                </c:pt>
                <c:pt idx="912">
                  <c:v>20.95511119999991</c:v>
                </c:pt>
                <c:pt idx="913">
                  <c:v>20.970258799999907</c:v>
                </c:pt>
                <c:pt idx="914">
                  <c:v>20.985406399999906</c:v>
                </c:pt>
                <c:pt idx="915">
                  <c:v>21.000553999999905</c:v>
                </c:pt>
                <c:pt idx="916">
                  <c:v>21.015701599999904</c:v>
                </c:pt>
                <c:pt idx="917">
                  <c:v>21.030849199999903</c:v>
                </c:pt>
                <c:pt idx="918">
                  <c:v>21.0459967999999</c:v>
                </c:pt>
                <c:pt idx="919">
                  <c:v>21.0611443999999</c:v>
                </c:pt>
                <c:pt idx="920">
                  <c:v>21.0762919999999</c:v>
                </c:pt>
                <c:pt idx="921">
                  <c:v>21.091439599999898</c:v>
                </c:pt>
                <c:pt idx="922">
                  <c:v>21.106587199999897</c:v>
                </c:pt>
                <c:pt idx="923">
                  <c:v>21.121734799999896</c:v>
                </c:pt>
                <c:pt idx="924">
                  <c:v>21.136882399999894</c:v>
                </c:pt>
                <c:pt idx="925">
                  <c:v>21.152029999999893</c:v>
                </c:pt>
                <c:pt idx="926">
                  <c:v>21.167177599999892</c:v>
                </c:pt>
                <c:pt idx="927">
                  <c:v>21.18232519999989</c:v>
                </c:pt>
                <c:pt idx="928">
                  <c:v>21.19747279999989</c:v>
                </c:pt>
                <c:pt idx="929">
                  <c:v>21.21262039999989</c:v>
                </c:pt>
                <c:pt idx="930">
                  <c:v>21.227767999999887</c:v>
                </c:pt>
                <c:pt idx="931">
                  <c:v>21.242915599999886</c:v>
                </c:pt>
                <c:pt idx="932">
                  <c:v>21.258063199999885</c:v>
                </c:pt>
                <c:pt idx="933">
                  <c:v>21.273210799999884</c:v>
                </c:pt>
                <c:pt idx="934">
                  <c:v>21.288358399999883</c:v>
                </c:pt>
                <c:pt idx="935">
                  <c:v>21.30350599999988</c:v>
                </c:pt>
                <c:pt idx="936">
                  <c:v>21.31865359999988</c:v>
                </c:pt>
                <c:pt idx="937">
                  <c:v>21.33380119999988</c:v>
                </c:pt>
                <c:pt idx="938">
                  <c:v>21.348948799999878</c:v>
                </c:pt>
                <c:pt idx="939">
                  <c:v>21.364096399999877</c:v>
                </c:pt>
                <c:pt idx="940">
                  <c:v>21.379243999999876</c:v>
                </c:pt>
                <c:pt idx="941">
                  <c:v>21.394391599999874</c:v>
                </c:pt>
                <c:pt idx="942">
                  <c:v>21.409539199999873</c:v>
                </c:pt>
                <c:pt idx="943">
                  <c:v>21.424686799999872</c:v>
                </c:pt>
                <c:pt idx="944">
                  <c:v>21.43983439999987</c:v>
                </c:pt>
                <c:pt idx="945">
                  <c:v>21.45498199999987</c:v>
                </c:pt>
                <c:pt idx="946">
                  <c:v>21.47012959999987</c:v>
                </c:pt>
                <c:pt idx="947">
                  <c:v>21.485277199999867</c:v>
                </c:pt>
                <c:pt idx="948">
                  <c:v>21.500424799999866</c:v>
                </c:pt>
                <c:pt idx="949">
                  <c:v>21.515572399999865</c:v>
                </c:pt>
                <c:pt idx="950">
                  <c:v>21.530719999999864</c:v>
                </c:pt>
                <c:pt idx="951">
                  <c:v>21.545867599999863</c:v>
                </c:pt>
                <c:pt idx="952">
                  <c:v>21.56101519999986</c:v>
                </c:pt>
                <c:pt idx="953">
                  <c:v>21.57616279999986</c:v>
                </c:pt>
                <c:pt idx="954">
                  <c:v>21.59131039999986</c:v>
                </c:pt>
                <c:pt idx="955">
                  <c:v>21.606457999999858</c:v>
                </c:pt>
                <c:pt idx="956">
                  <c:v>21.621605599999857</c:v>
                </c:pt>
                <c:pt idx="957">
                  <c:v>21.636753199999855</c:v>
                </c:pt>
                <c:pt idx="958">
                  <c:v>21.651900799999854</c:v>
                </c:pt>
                <c:pt idx="959">
                  <c:v>21.667048399999853</c:v>
                </c:pt>
                <c:pt idx="960">
                  <c:v>21.682195999999852</c:v>
                </c:pt>
                <c:pt idx="961">
                  <c:v>21.69734359999985</c:v>
                </c:pt>
                <c:pt idx="962">
                  <c:v>21.71249119999985</c:v>
                </c:pt>
                <c:pt idx="963">
                  <c:v>21.72763879999985</c:v>
                </c:pt>
                <c:pt idx="964">
                  <c:v>21.742786399999847</c:v>
                </c:pt>
                <c:pt idx="965">
                  <c:v>21.757933999999846</c:v>
                </c:pt>
                <c:pt idx="966">
                  <c:v>21.773081599999845</c:v>
                </c:pt>
                <c:pt idx="967">
                  <c:v>21.788229199999844</c:v>
                </c:pt>
                <c:pt idx="968">
                  <c:v>21.803376799999842</c:v>
                </c:pt>
                <c:pt idx="969">
                  <c:v>21.81852439999984</c:v>
                </c:pt>
                <c:pt idx="970">
                  <c:v>21.83367199999984</c:v>
                </c:pt>
                <c:pt idx="971">
                  <c:v>21.84881959999984</c:v>
                </c:pt>
                <c:pt idx="972">
                  <c:v>21.863967199999838</c:v>
                </c:pt>
                <c:pt idx="973">
                  <c:v>21.879114799999837</c:v>
                </c:pt>
                <c:pt idx="974">
                  <c:v>21.894262399999835</c:v>
                </c:pt>
                <c:pt idx="975">
                  <c:v>21.909409999999834</c:v>
                </c:pt>
                <c:pt idx="976">
                  <c:v>21.924557599999833</c:v>
                </c:pt>
                <c:pt idx="977">
                  <c:v>21.939705199999832</c:v>
                </c:pt>
                <c:pt idx="978">
                  <c:v>21.95485279999983</c:v>
                </c:pt>
                <c:pt idx="979">
                  <c:v>21.97000039999983</c:v>
                </c:pt>
                <c:pt idx="980">
                  <c:v>21.98514799999983</c:v>
                </c:pt>
                <c:pt idx="981">
                  <c:v>22.000295599999827</c:v>
                </c:pt>
                <c:pt idx="982">
                  <c:v>22.015443199999826</c:v>
                </c:pt>
                <c:pt idx="983">
                  <c:v>22.030590799999825</c:v>
                </c:pt>
                <c:pt idx="984">
                  <c:v>22.045738399999824</c:v>
                </c:pt>
                <c:pt idx="985">
                  <c:v>22.060885999999822</c:v>
                </c:pt>
                <c:pt idx="986">
                  <c:v>22.07603359999982</c:v>
                </c:pt>
                <c:pt idx="987">
                  <c:v>22.09118119999982</c:v>
                </c:pt>
                <c:pt idx="988">
                  <c:v>22.10632879999982</c:v>
                </c:pt>
                <c:pt idx="989">
                  <c:v>22.121476399999818</c:v>
                </c:pt>
                <c:pt idx="990">
                  <c:v>22.136623999999816</c:v>
                </c:pt>
                <c:pt idx="991">
                  <c:v>22.151771599999815</c:v>
                </c:pt>
                <c:pt idx="992">
                  <c:v>22.166919199999814</c:v>
                </c:pt>
                <c:pt idx="993">
                  <c:v>22.182066799999813</c:v>
                </c:pt>
                <c:pt idx="994">
                  <c:v>22.19721439999981</c:v>
                </c:pt>
                <c:pt idx="995">
                  <c:v>22.21236199999981</c:v>
                </c:pt>
                <c:pt idx="996">
                  <c:v>22.22750959999981</c:v>
                </c:pt>
                <c:pt idx="997">
                  <c:v>22.242657199999808</c:v>
                </c:pt>
                <c:pt idx="998">
                  <c:v>22.257804799999807</c:v>
                </c:pt>
                <c:pt idx="999">
                  <c:v>22.272952399999806</c:v>
                </c:pt>
              </c:numCache>
            </c:numRef>
          </c:xVal>
          <c:yVal>
            <c:numRef>
              <c:f>'Data Entry'!$BE$2:$BE$1001</c:f>
              <c:numCache>
                <c:ptCount val="1000"/>
                <c:pt idx="0">
                  <c:v>0.0017554655834342088</c:v>
                </c:pt>
                <c:pt idx="1">
                  <c:v>0.0017873178913676278</c:v>
                </c:pt>
                <c:pt idx="2">
                  <c:v>0.0018196826385139678</c:v>
                </c:pt>
                <c:pt idx="3">
                  <c:v>0.0018525667528033413</c:v>
                </c:pt>
                <c:pt idx="4">
                  <c:v>0.0018859772308924168</c:v>
                </c:pt>
                <c:pt idx="5">
                  <c:v>0.0019199211383898183</c:v>
                </c:pt>
                <c:pt idx="6">
                  <c:v>0.001954405610073076</c:v>
                </c:pt>
                <c:pt idx="7">
                  <c:v>0.0019894378500969127</c:v>
                </c:pt>
                <c:pt idx="8">
                  <c:v>0.0020250251321926823</c:v>
                </c:pt>
                <c:pt idx="9">
                  <c:v>0.002061174799858754</c:v>
                </c:pt>
                <c:pt idx="10">
                  <c:v>0.0020978942665416285</c:v>
                </c:pt>
                <c:pt idx="11">
                  <c:v>0.0021351910158075925</c:v>
                </c:pt>
                <c:pt idx="12">
                  <c:v>0.0021730726015047057</c:v>
                </c:pt>
                <c:pt idx="13">
                  <c:v>0.00221154664791489</c:v>
                </c:pt>
                <c:pt idx="14">
                  <c:v>0.0022506208498959596</c:v>
                </c:pt>
                <c:pt idx="15">
                  <c:v>0.002290302973013325</c:v>
                </c:pt>
                <c:pt idx="16">
                  <c:v>0.0023306008536611994</c:v>
                </c:pt>
                <c:pt idx="17">
                  <c:v>0.0023715223991730805</c:v>
                </c:pt>
                <c:pt idx="18">
                  <c:v>0.002413075587921309</c:v>
                </c:pt>
                <c:pt idx="19">
                  <c:v>0.0024552684694054503</c:v>
                </c:pt>
                <c:pt idx="20">
                  <c:v>0.0024981091643293497</c:v>
                </c:pt>
                <c:pt idx="21">
                  <c:v>0.0025416058646665777</c:v>
                </c:pt>
                <c:pt idx="22">
                  <c:v>0.0025857668337140884</c:v>
                </c:pt>
                <c:pt idx="23">
                  <c:v>0.002630600406133867</c:v>
                </c:pt>
                <c:pt idx="24">
                  <c:v>0.0026761149879823472</c:v>
                </c:pt>
                <c:pt idx="25">
                  <c:v>0.0027223190567273662</c:v>
                </c:pt>
                <c:pt idx="26">
                  <c:v>0.0027692211612524564</c:v>
                </c:pt>
                <c:pt idx="27">
                  <c:v>0.002816829921848251</c:v>
                </c:pt>
                <c:pt idx="28">
                  <c:v>0.0028651540301907665</c:v>
                </c:pt>
                <c:pt idx="29">
                  <c:v>0.0029142022493063597</c:v>
                </c:pt>
                <c:pt idx="30">
                  <c:v>0.0029639834135231245</c:v>
                </c:pt>
                <c:pt idx="31">
                  <c:v>0.003014506428408529</c:v>
                </c:pt>
                <c:pt idx="32">
                  <c:v>0.0030657802706930237</c:v>
                </c:pt>
                <c:pt idx="33">
                  <c:v>0.003117813988179463</c:v>
                </c:pt>
                <c:pt idx="34">
                  <c:v>0.0031706166996380526</c:v>
                </c:pt>
                <c:pt idx="35">
                  <c:v>0.0032241975946866543</c:v>
                </c:pt>
                <c:pt idx="36">
                  <c:v>0.003278565933656178</c:v>
                </c:pt>
                <c:pt idx="37">
                  <c:v>0.003333731047440894</c:v>
                </c:pt>
                <c:pt idx="38">
                  <c:v>0.00338970233733337</c:v>
                </c:pt>
                <c:pt idx="39">
                  <c:v>0.003446489274843886</c:v>
                </c:pt>
                <c:pt idx="40">
                  <c:v>0.003504101401504042</c:v>
                </c:pt>
                <c:pt idx="41">
                  <c:v>0.0035625483286543884</c:v>
                </c:pt>
                <c:pt idx="42">
                  <c:v>0.0036218397372158083</c:v>
                </c:pt>
                <c:pt idx="43">
                  <c:v>0.0036819853774444733</c:v>
                </c:pt>
                <c:pt idx="44">
                  <c:v>0.003742995068670118</c:v>
                </c:pt>
                <c:pt idx="45">
                  <c:v>0.003804878699017445</c:v>
                </c:pt>
                <c:pt idx="46">
                  <c:v>0.0038676462251103984</c:v>
                </c:pt>
                <c:pt idx="47">
                  <c:v>0.0039313076717591355</c:v>
                </c:pt>
                <c:pt idx="48">
                  <c:v>0.003995873131629454</c:v>
                </c:pt>
                <c:pt idx="49">
                  <c:v>0.00406135276489443</c:v>
                </c:pt>
                <c:pt idx="50">
                  <c:v>0.004127756798868107</c:v>
                </c:pt>
                <c:pt idx="51">
                  <c:v>0.004195095527620988</c:v>
                </c:pt>
                <c:pt idx="52">
                  <c:v>0.004263379311577107</c:v>
                </c:pt>
                <c:pt idx="53">
                  <c:v>0.004332618577092483</c:v>
                </c:pt>
                <c:pt idx="54">
                  <c:v>0.00440282381601476</c:v>
                </c:pt>
                <c:pt idx="55">
                  <c:v>0.004474005585223771</c:v>
                </c:pt>
                <c:pt idx="56">
                  <c:v>0.004546174506152876</c:v>
                </c:pt>
                <c:pt idx="57">
                  <c:v>0.00461934126429083</c:v>
                </c:pt>
                <c:pt idx="58">
                  <c:v>0.004693516608663982</c:v>
                </c:pt>
                <c:pt idx="59">
                  <c:v>0.004768711351298604</c:v>
                </c:pt>
                <c:pt idx="60">
                  <c:v>0.004844936366663148</c:v>
                </c:pt>
                <c:pt idx="61">
                  <c:v>0.004922202591090236</c:v>
                </c:pt>
                <c:pt idx="62">
                  <c:v>0.0050005210221781525</c:v>
                </c:pt>
                <c:pt idx="63">
                  <c:v>0.005079902718171701</c:v>
                </c:pt>
                <c:pt idx="64">
                  <c:v>0.0051603587973221504</c:v>
                </c:pt>
                <c:pt idx="65">
                  <c:v>0.005241900437226177</c:v>
                </c:pt>
                <c:pt idx="66">
                  <c:v>0.005324538874143508</c:v>
                </c:pt>
                <c:pt idx="67">
                  <c:v>0.005408285402293156</c:v>
                </c:pt>
                <c:pt idx="68">
                  <c:v>0.0054931513731280345</c:v>
                </c:pt>
                <c:pt idx="69">
                  <c:v>0.00557914819458774</c:v>
                </c:pt>
                <c:pt idx="70">
                  <c:v>0.0056662873303293835</c:v>
                </c:pt>
                <c:pt idx="71">
                  <c:v>0.005754580298936242</c:v>
                </c:pt>
                <c:pt idx="72">
                  <c:v>0.005844038673104064</c:v>
                </c:pt>
                <c:pt idx="73">
                  <c:v>0.005934674078804887</c:v>
                </c:pt>
                <c:pt idx="74">
                  <c:v>0.00602649819442816</c:v>
                </c:pt>
                <c:pt idx="75">
                  <c:v>0.006119522749899027</c:v>
                </c:pt>
                <c:pt idx="76">
                  <c:v>0.0062137595257735975</c:v>
                </c:pt>
                <c:pt idx="77">
                  <c:v>0.006309220352311094</c:v>
                </c:pt>
                <c:pt idx="78">
                  <c:v>0.006405917108522586</c:v>
                </c:pt>
                <c:pt idx="79">
                  <c:v>0.00650386172119637</c:v>
                </c:pt>
                <c:pt idx="80">
                  <c:v>0.006603066163899632</c:v>
                </c:pt>
                <c:pt idx="81">
                  <c:v>0.006703542455956387</c:v>
                </c:pt>
                <c:pt idx="82">
                  <c:v>0.006805302661401504</c:v>
                </c:pt>
                <c:pt idx="83">
                  <c:v>0.006908358887910699</c:v>
                </c:pt>
                <c:pt idx="84">
                  <c:v>0.00701272328570633</c:v>
                </c:pt>
                <c:pt idx="85">
                  <c:v>0.0071184080464389</c:v>
                </c:pt>
                <c:pt idx="86">
                  <c:v>0.007225425402044108</c:v>
                </c:pt>
                <c:pt idx="87">
                  <c:v>0.007333787623575412</c:v>
                </c:pt>
                <c:pt idx="88">
                  <c:v>0.007443507020011831</c:v>
                </c:pt>
                <c:pt idx="89">
                  <c:v>0.007554595937041042</c:v>
                </c:pt>
                <c:pt idx="90">
                  <c:v>0.007667066755817561</c:v>
                </c:pt>
                <c:pt idx="91">
                  <c:v>0.007780931891695963</c:v>
                </c:pt>
                <c:pt idx="92">
                  <c:v>0.00789620379293897</c:v>
                </c:pt>
                <c:pt idx="93">
                  <c:v>0.008012894939400415</c:v>
                </c:pt>
                <c:pt idx="94">
                  <c:v>0.00813101784118292</c:v>
                </c:pt>
                <c:pt idx="95">
                  <c:v>0.008250585037270186</c:v>
                </c:pt>
                <c:pt idx="96">
                  <c:v>0.008371609094133965</c:v>
                </c:pt>
                <c:pt idx="97">
                  <c:v>0.008494102604315427</c:v>
                </c:pt>
                <c:pt idx="98">
                  <c:v>0.008618078184981035</c:v>
                </c:pt>
                <c:pt idx="99">
                  <c:v>0.008743548476452754</c:v>
                </c:pt>
                <c:pt idx="100">
                  <c:v>0.008870526140712622</c:v>
                </c:pt>
                <c:pt idx="101">
                  <c:v>0.008999023859881583</c:v>
                </c:pt>
                <c:pt idx="102">
                  <c:v>0.009129054334672522</c:v>
                </c:pt>
                <c:pt idx="103">
                  <c:v>0.009260630282817537</c:v>
                </c:pt>
                <c:pt idx="104">
                  <c:v>0.009393764437469344</c:v>
                </c:pt>
                <c:pt idx="105">
                  <c:v>0.009528469545576823</c:v>
                </c:pt>
                <c:pt idx="106">
                  <c:v>0.009664758366234668</c:v>
                </c:pt>
                <c:pt idx="107">
                  <c:v>0.009802643669007193</c:v>
                </c:pt>
                <c:pt idx="108">
                  <c:v>0.009942138232226129</c:v>
                </c:pt>
                <c:pt idx="109">
                  <c:v>0.010083254841262636</c:v>
                </c:pt>
                <c:pt idx="110">
                  <c:v>0.01022600628677337</c:v>
                </c:pt>
                <c:pt idx="111">
                  <c:v>0.010370405362920573</c:v>
                </c:pt>
                <c:pt idx="112">
                  <c:v>0.010516464865566498</c:v>
                </c:pt>
                <c:pt idx="113">
                  <c:v>0.010664197590441798</c:v>
                </c:pt>
                <c:pt idx="114">
                  <c:v>0.010813616331288228</c:v>
                </c:pt>
                <c:pt idx="115">
                  <c:v>0.01096473387797553</c:v>
                </c:pt>
                <c:pt idx="116">
                  <c:v>0.011117563014592637</c:v>
                </c:pt>
                <c:pt idx="117">
                  <c:v>0.011272116517513177</c:v>
                </c:pt>
                <c:pt idx="118">
                  <c:v>0.011428407153435401</c:v>
                </c:pt>
                <c:pt idx="119">
                  <c:v>0.011586447677396607</c:v>
                </c:pt>
                <c:pt idx="120">
                  <c:v>0.011746250830762037</c:v>
                </c:pt>
                <c:pt idx="121">
                  <c:v>0.011907829339188453</c:v>
                </c:pt>
                <c:pt idx="122">
                  <c:v>0.01207119591056248</c:v>
                </c:pt>
                <c:pt idx="123">
                  <c:v>0.012236363232913647</c:v>
                </c:pt>
                <c:pt idx="124">
                  <c:v>0.012403343972302508</c:v>
                </c:pt>
                <c:pt idx="125">
                  <c:v>0.012572150770683712</c:v>
                </c:pt>
                <c:pt idx="126">
                  <c:v>0.01274279624374422</c:v>
                </c:pt>
                <c:pt idx="127">
                  <c:v>0.012915292978716934</c:v>
                </c:pt>
                <c:pt idx="128">
                  <c:v>0.01308965353216968</c:v>
                </c:pt>
                <c:pt idx="129">
                  <c:v>0.013265890427769775</c:v>
                </c:pt>
                <c:pt idx="130">
                  <c:v>0.013444016154024399</c:v>
                </c:pt>
                <c:pt idx="131">
                  <c:v>0.013624043161996786</c:v>
                </c:pt>
                <c:pt idx="132">
                  <c:v>0.013805983862998604</c:v>
                </c:pt>
                <c:pt idx="133">
                  <c:v>0.013989850626258472</c:v>
                </c:pt>
                <c:pt idx="134">
                  <c:v>0.014175655776567025</c:v>
                </c:pt>
                <c:pt idx="135">
                  <c:v>0.014363411591898577</c:v>
                </c:pt>
                <c:pt idx="136">
                  <c:v>0.014553130301009656</c:v>
                </c:pt>
                <c:pt idx="137">
                  <c:v>0.014744824081014563</c:v>
                </c:pt>
                <c:pt idx="138">
                  <c:v>0.014938505054938298</c:v>
                </c:pt>
                <c:pt idx="139">
                  <c:v>0.015134185289246909</c:v>
                </c:pt>
                <c:pt idx="140">
                  <c:v>0.01533187679135574</c:v>
                </c:pt>
                <c:pt idx="141">
                  <c:v>0.015531591507115517</c:v>
                </c:pt>
                <c:pt idx="142">
                  <c:v>0.015733341318276875</c:v>
                </c:pt>
                <c:pt idx="143">
                  <c:v>0.015937138039933293</c:v>
                </c:pt>
                <c:pt idx="144">
                  <c:v>0.01614299341794295</c:v>
                </c:pt>
                <c:pt idx="145">
                  <c:v>0.016350919126329584</c:v>
                </c:pt>
                <c:pt idx="146">
                  <c:v>0.0165609267646628</c:v>
                </c:pt>
                <c:pt idx="147">
                  <c:v>0.016773027855418125</c:v>
                </c:pt>
                <c:pt idx="148">
                  <c:v>0.01698723384131691</c:v>
                </c:pt>
                <c:pt idx="149">
                  <c:v>0.017203556082646784</c:v>
                </c:pt>
                <c:pt idx="150">
                  <c:v>0.017422005854562553</c:v>
                </c:pt>
                <c:pt idx="151">
                  <c:v>0.017642594344368278</c:v>
                </c:pt>
                <c:pt idx="152">
                  <c:v>0.017865332648780607</c:v>
                </c:pt>
                <c:pt idx="153">
                  <c:v>0.018090231771173814</c:v>
                </c:pt>
                <c:pt idx="154">
                  <c:v>0.01831730261880698</c:v>
                </c:pt>
                <c:pt idx="155">
                  <c:v>0.018546556000033573</c:v>
                </c:pt>
                <c:pt idx="156">
                  <c:v>0.01877800262149384</c:v>
                </c:pt>
                <c:pt idx="157">
                  <c:v>0.019011653085290545</c:v>
                </c:pt>
                <c:pt idx="158">
                  <c:v>0.01924751788614819</c:v>
                </c:pt>
                <c:pt idx="159">
                  <c:v>0.019485607408556434</c:v>
                </c:pt>
                <c:pt idx="160">
                  <c:v>0.019725931923897877</c:v>
                </c:pt>
                <c:pt idx="161">
                  <c:v>0.019968501587560798</c:v>
                </c:pt>
                <c:pt idx="162">
                  <c:v>0.020213326436037217</c:v>
                </c:pt>
                <c:pt idx="163">
                  <c:v>0.020460416384006825</c:v>
                </c:pt>
                <c:pt idx="164">
                  <c:v>0.020709781221406987</c:v>
                </c:pt>
                <c:pt idx="165">
                  <c:v>0.020961430610489693</c:v>
                </c:pt>
                <c:pt idx="166">
                  <c:v>0.021215374082865567</c:v>
                </c:pt>
                <c:pt idx="167">
                  <c:v>0.021471621036535552</c:v>
                </c:pt>
                <c:pt idx="168">
                  <c:v>0.021730180732910907</c:v>
                </c:pt>
                <c:pt idx="169">
                  <c:v>0.02199106229382171</c:v>
                </c:pt>
                <c:pt idx="170">
                  <c:v>0.02225427469851472</c:v>
                </c:pt>
                <c:pt idx="171">
                  <c:v>0.02251982678064086</c:v>
                </c:pt>
                <c:pt idx="172">
                  <c:v>0.022787727225232982</c:v>
                </c:pt>
                <c:pt idx="173">
                  <c:v>0.02305798456567444</c:v>
                </c:pt>
                <c:pt idx="174">
                  <c:v>0.023330607180658998</c:v>
                </c:pt>
                <c:pt idx="175">
                  <c:v>0.02360560329114257</c:v>
                </c:pt>
                <c:pt idx="176">
                  <c:v>0.023882980957287577</c:v>
                </c:pt>
                <c:pt idx="177">
                  <c:v>0.024162748075400167</c:v>
                </c:pt>
                <c:pt idx="178">
                  <c:v>0.024444912374861186</c:v>
                </c:pt>
                <c:pt idx="179">
                  <c:v>0.024729481415051317</c:v>
                </c:pt>
                <c:pt idx="180">
                  <c:v>0.025016462582270995</c:v>
                </c:pt>
                <c:pt idx="181">
                  <c:v>0.025305863086655847</c:v>
                </c:pt>
                <c:pt idx="182">
                  <c:v>0.025597689959088062</c:v>
                </c:pt>
                <c:pt idx="183">
                  <c:v>0.02589195004810449</c:v>
                </c:pt>
                <c:pt idx="184">
                  <c:v>0.02618865001680205</c:v>
                </c:pt>
                <c:pt idx="185">
                  <c:v>0.026487796339740997</c:v>
                </c:pt>
                <c:pt idx="186">
                  <c:v>0.026789395299846915</c:v>
                </c:pt>
                <c:pt idx="187">
                  <c:v>0.02709345298531179</c:v>
                </c:pt>
                <c:pt idx="188">
                  <c:v>0.02739997528649514</c:v>
                </c:pt>
                <c:pt idx="189">
                  <c:v>0.02770896789282562</c:v>
                </c:pt>
                <c:pt idx="190">
                  <c:v>0.02802043628970397</c:v>
                </c:pt>
                <c:pt idx="191">
                  <c:v>0.02833438575540785</c:v>
                </c:pt>
                <c:pt idx="192">
                  <c:v>0.028650821357999366</c:v>
                </c:pt>
                <c:pt idx="193">
                  <c:v>0.028969747952235874</c:v>
                </c:pt>
                <c:pt idx="194">
                  <c:v>0.02929117017648494</c:v>
                </c:pt>
                <c:pt idx="195">
                  <c:v>0.02961509244964397</c:v>
                </c:pt>
                <c:pt idx="196">
                  <c:v>0.029941518968065364</c:v>
                </c:pt>
                <c:pt idx="197">
                  <c:v>0.030270453702487918</c:v>
                </c:pt>
                <c:pt idx="198">
                  <c:v>0.03060190039497514</c:v>
                </c:pt>
                <c:pt idx="199">
                  <c:v>0.0309358625558613</c:v>
                </c:pt>
                <c:pt idx="200">
                  <c:v>0.03127234346070585</c:v>
                </c:pt>
                <c:pt idx="201">
                  <c:v>0.031611346147257184</c:v>
                </c:pt>
                <c:pt idx="202">
                  <c:v>0.031952873412426135</c:v>
                </c:pt>
                <c:pt idx="203">
                  <c:v>0.032296927809270445</c:v>
                </c:pt>
                <c:pt idx="204">
                  <c:v>0.032643511643990576</c:v>
                </c:pt>
                <c:pt idx="205">
                  <c:v>0.03299262697293775</c:v>
                </c:pt>
                <c:pt idx="206">
                  <c:v>0.03334427559963522</c:v>
                </c:pt>
                <c:pt idx="207">
                  <c:v>0.033698459071813215</c:v>
                </c:pt>
                <c:pt idx="208">
                  <c:v>0.034055178678458566</c:v>
                </c:pt>
                <c:pt idx="209">
                  <c:v>0.034414435446879846</c:v>
                </c:pt>
                <c:pt idx="210">
                  <c:v>0.03477623013978853</c:v>
                </c:pt>
                <c:pt idx="211">
                  <c:v>0.03514056325239748</c:v>
                </c:pt>
                <c:pt idx="212">
                  <c:v>0.035507435009536965</c:v>
                </c:pt>
                <c:pt idx="213">
                  <c:v>0.035876845362789594</c:v>
                </c:pt>
                <c:pt idx="214">
                  <c:v>0.036248793987644606</c:v>
                </c:pt>
                <c:pt idx="215">
                  <c:v>0.03662328028067238</c:v>
                </c:pt>
                <c:pt idx="216">
                  <c:v>0.037000303356720304</c:v>
                </c:pt>
                <c:pt idx="217">
                  <c:v>0.0373798620461303</c:v>
                </c:pt>
                <c:pt idx="218">
                  <c:v>0.03776195489197938</c:v>
                </c:pt>
                <c:pt idx="219">
                  <c:v>0.03814658014734364</c:v>
                </c:pt>
                <c:pt idx="220">
                  <c:v>0.03853373577258682</c:v>
                </c:pt>
                <c:pt idx="221">
                  <c:v>0.03892341943267407</c:v>
                </c:pt>
                <c:pt idx="222">
                  <c:v>0.0393156284945119</c:v>
                </c:pt>
                <c:pt idx="223">
                  <c:v>0.03971036002431506</c:v>
                </c:pt>
                <c:pt idx="224">
                  <c:v>0.040107610785001295</c:v>
                </c:pt>
                <c:pt idx="225">
                  <c:v>0.040507377233614666</c:v>
                </c:pt>
                <c:pt idx="226">
                  <c:v>0.040909655518778475</c:v>
                </c:pt>
                <c:pt idx="227">
                  <c:v>0.04131444147817853</c:v>
                </c:pt>
                <c:pt idx="228">
                  <c:v>0.04172173063607753</c:v>
                </c:pt>
                <c:pt idx="229">
                  <c:v>0.0421315182008616</c:v>
                </c:pt>
                <c:pt idx="230">
                  <c:v>0.04254379906261973</c:v>
                </c:pt>
                <c:pt idx="231">
                  <c:v>0.04295856779075687</c:v>
                </c:pt>
                <c:pt idx="232">
                  <c:v>0.0433758186316418</c:v>
                </c:pt>
                <c:pt idx="233">
                  <c:v>0.04379554550629019</c:v>
                </c:pt>
                <c:pt idx="234">
                  <c:v>0.044217742008084295</c:v>
                </c:pt>
                <c:pt idx="235">
                  <c:v>0.04464240140052955</c:v>
                </c:pt>
                <c:pt idx="236">
                  <c:v>0.045069516615049196</c:v>
                </c:pt>
                <c:pt idx="237">
                  <c:v>0.04549908024881783</c:v>
                </c:pt>
                <c:pt idx="238">
                  <c:v>0.04593108456263463</c:v>
                </c:pt>
                <c:pt idx="239">
                  <c:v>0.046365521478837005</c:v>
                </c:pt>
                <c:pt idx="240">
                  <c:v>0.04680238257925574</c:v>
                </c:pt>
                <c:pt idx="241">
                  <c:v>0.04724165910321216</c:v>
                </c:pt>
                <c:pt idx="242">
                  <c:v>0.04768334194555864</c:v>
                </c:pt>
                <c:pt idx="243">
                  <c:v>0.048127421654762595</c:v>
                </c:pt>
                <c:pt idx="244">
                  <c:v>0.04857388843103544</c:v>
                </c:pt>
                <c:pt idx="245">
                  <c:v>0.04902273212450696</c:v>
                </c:pt>
                <c:pt idx="246">
                  <c:v>0.04947394223344607</c:v>
                </c:pt>
                <c:pt idx="247">
                  <c:v>0.04992750790252866</c:v>
                </c:pt>
                <c:pt idx="248">
                  <c:v>0.0503834179211534</c:v>
                </c:pt>
                <c:pt idx="249">
                  <c:v>0.05084166072180645</c:v>
                </c:pt>
                <c:pt idx="250">
                  <c:v>0.051302224378475515</c:v>
                </c:pt>
                <c:pt idx="251">
                  <c:v>0.05176509660511453</c:v>
                </c:pt>
                <c:pt idx="252">
                  <c:v>0.05223026475415928</c:v>
                </c:pt>
                <c:pt idx="253">
                  <c:v>0.052697715815095116</c:v>
                </c:pt>
                <c:pt idx="254">
                  <c:v>0.05316743641307728</c:v>
                </c:pt>
                <c:pt idx="255">
                  <c:v>0.053639412807604876</c:v>
                </c:pt>
                <c:pt idx="256">
                  <c:v>0.054113630891248925</c:v>
                </c:pt>
                <c:pt idx="257">
                  <c:v>0.054590076188435616</c:v>
                </c:pt>
                <c:pt idx="258">
                  <c:v>0.05506873385428523</c:v>
                </c:pt>
                <c:pt idx="259">
                  <c:v>0.05554958867350757</c:v>
                </c:pt>
                <c:pt idx="260">
                  <c:v>0.056032625059354815</c:v>
                </c:pt>
                <c:pt idx="261">
                  <c:v>0.0565178270526321</c:v>
                </c:pt>
                <c:pt idx="262">
                  <c:v>0.05700517832076702</c:v>
                </c:pt>
                <c:pt idx="263">
                  <c:v>0.05749466215693851</c:v>
                </c:pt>
                <c:pt idx="264">
                  <c:v>0.057986261479265756</c:v>
                </c:pt>
                <c:pt idx="265">
                  <c:v>0.05847995883005805</c:v>
                </c:pt>
                <c:pt idx="266">
                  <c:v>0.05897573637512608</c:v>
                </c:pt>
                <c:pt idx="267">
                  <c:v>0.05947357590315537</c:v>
                </c:pt>
                <c:pt idx="268">
                  <c:v>0.05997345882514272</c:v>
                </c:pt>
                <c:pt idx="269">
                  <c:v>0.060475366173895914</c:v>
                </c:pt>
                <c:pt idx="270">
                  <c:v>0.060979278603597774</c:v>
                </c:pt>
                <c:pt idx="271">
                  <c:v>0.06148517638943488</c:v>
                </c:pt>
                <c:pt idx="272">
                  <c:v>0.06199303942729176</c:v>
                </c:pt>
                <c:pt idx="273">
                  <c:v>0.06250284723351099</c:v>
                </c:pt>
                <c:pt idx="274">
                  <c:v>0.06301457894472005</c:v>
                </c:pt>
                <c:pt idx="275">
                  <c:v>0.06352821331772529</c:v>
                </c:pt>
                <c:pt idx="276">
                  <c:v>0.06404372872947367</c:v>
                </c:pt>
                <c:pt idx="277">
                  <c:v>0.06456110317708286</c:v>
                </c:pt>
                <c:pt idx="278">
                  <c:v>0.06508031427794017</c:v>
                </c:pt>
                <c:pt idx="279">
                  <c:v>0.06560133926987112</c:v>
                </c:pt>
                <c:pt idx="280">
                  <c:v>0.06612415501137762</c:v>
                </c:pt>
                <c:pt idx="281">
                  <c:v>0.06664873798194691</c:v>
                </c:pt>
                <c:pt idx="282">
                  <c:v>0.06717506428243132</c:v>
                </c:pt>
                <c:pt idx="283">
                  <c:v>0.06770310963549946</c:v>
                </c:pt>
                <c:pt idx="284">
                  <c:v>0.06823284938615942</c:v>
                </c:pt>
                <c:pt idx="285">
                  <c:v>0.06876425850235425</c:v>
                </c:pt>
                <c:pt idx="286">
                  <c:v>0.06929731157563022</c:v>
                </c:pt>
                <c:pt idx="287">
                  <c:v>0.06983198282187847</c:v>
                </c:pt>
                <c:pt idx="288">
                  <c:v>0.07036824608215003</c:v>
                </c:pt>
                <c:pt idx="289">
                  <c:v>0.07090607482354523</c:v>
                </c:pt>
                <c:pt idx="290">
                  <c:v>0.07144544214017719</c:v>
                </c:pt>
                <c:pt idx="291">
                  <c:v>0.0719863207542102</c:v>
                </c:pt>
                <c:pt idx="292">
                  <c:v>0.0725286830169734</c:v>
                </c:pt>
                <c:pt idx="293">
                  <c:v>0.07307250091014957</c:v>
                </c:pt>
                <c:pt idx="294">
                  <c:v>0.07361774604703997</c:v>
                </c:pt>
                <c:pt idx="295">
                  <c:v>0.07416438967390514</c:v>
                </c:pt>
                <c:pt idx="296">
                  <c:v>0.074712402671382</c:v>
                </c:pt>
                <c:pt idx="297">
                  <c:v>0.0752617555559776</c:v>
                </c:pt>
                <c:pt idx="298">
                  <c:v>0.07581241848163975</c:v>
                </c:pt>
                <c:pt idx="299">
                  <c:v>0.07636436124140461</c:v>
                </c:pt>
                <c:pt idx="300">
                  <c:v>0.07691755326912174</c:v>
                </c:pt>
                <c:pt idx="301">
                  <c:v>0.07747196364125644</c:v>
                </c:pt>
                <c:pt idx="302">
                  <c:v>0.07802756107876987</c:v>
                </c:pt>
                <c:pt idx="303">
                  <c:v>0.07858431394907694</c:v>
                </c:pt>
                <c:pt idx="304">
                  <c:v>0.07914219026808213</c:v>
                </c:pt>
                <c:pt idx="305">
                  <c:v>0.07970115770229326</c:v>
                </c:pt>
                <c:pt idx="306">
                  <c:v>0.08026118357101375</c:v>
                </c:pt>
                <c:pt idx="307">
                  <c:v>0.08082223484861276</c:v>
                </c:pt>
                <c:pt idx="308">
                  <c:v>0.0813842781668737</c:v>
                </c:pt>
                <c:pt idx="309">
                  <c:v>0.0819472798174213</c:v>
                </c:pt>
                <c:pt idx="310">
                  <c:v>0.08251120575422678</c:v>
                </c:pt>
                <c:pt idx="311">
                  <c:v>0.08307602159619151</c:v>
                </c:pt>
                <c:pt idx="312">
                  <c:v>0.08364169262980904</c:v>
                </c:pt>
                <c:pt idx="313">
                  <c:v>0.08420818381190523</c:v>
                </c:pt>
                <c:pt idx="314">
                  <c:v>0.08477545977245703</c:v>
                </c:pt>
                <c:pt idx="315">
                  <c:v>0.08534348481748896</c:v>
                </c:pt>
                <c:pt idx="316">
                  <c:v>0.08591222293204805</c:v>
                </c:pt>
                <c:pt idx="317">
                  <c:v>0.08648163778325645</c:v>
                </c:pt>
                <c:pt idx="318">
                  <c:v>0.08705169272344206</c:v>
                </c:pt>
                <c:pt idx="319">
                  <c:v>0.08762235079334667</c:v>
                </c:pt>
                <c:pt idx="320">
                  <c:v>0.08819357472541173</c:v>
                </c:pt>
                <c:pt idx="321">
                  <c:v>0.08876532694714118</c:v>
                </c:pt>
                <c:pt idx="322">
                  <c:v>0.08933756958454152</c:v>
                </c:pt>
                <c:pt idx="323">
                  <c:v>0.08991026446563861</c:v>
                </c:pt>
                <c:pt idx="324">
                  <c:v>0.09048337312407098</c:v>
                </c:pt>
                <c:pt idx="325">
                  <c:v>0.0910568568027595</c:v>
                </c:pt>
                <c:pt idx="326">
                  <c:v>0.09163067645765288</c:v>
                </c:pt>
                <c:pt idx="327">
                  <c:v>0.09220479276154886</c:v>
                </c:pt>
                <c:pt idx="328">
                  <c:v>0.09277916610799071</c:v>
                </c:pt>
                <c:pt idx="329">
                  <c:v>0.0933537566152385</c:v>
                </c:pt>
                <c:pt idx="330">
                  <c:v>0.0939285241303151</c:v>
                </c:pt>
                <c:pt idx="331">
                  <c:v>0.09450342823312609</c:v>
                </c:pt>
                <c:pt idx="332">
                  <c:v>0.09507842824065339</c:v>
                </c:pt>
                <c:pt idx="333">
                  <c:v>0.09565348321122216</c:v>
                </c:pt>
                <c:pt idx="334">
                  <c:v>0.09622855194884035</c:v>
                </c:pt>
                <c:pt idx="335">
                  <c:v>0.09680359300761064</c:v>
                </c:pt>
                <c:pt idx="336">
                  <c:v>0.09737856469621385</c:v>
                </c:pt>
                <c:pt idx="337">
                  <c:v>0.09795342508246378</c:v>
                </c:pt>
                <c:pt idx="338">
                  <c:v>0.09852813199793259</c:v>
                </c:pt>
                <c:pt idx="339">
                  <c:v>0.09910264304264606</c:v>
                </c:pt>
                <c:pt idx="340">
                  <c:v>0.09967691558984854</c:v>
                </c:pt>
                <c:pt idx="341">
                  <c:v>0.10025090679083655</c:v>
                </c:pt>
                <c:pt idx="342">
                  <c:v>0.10082457357986052</c:v>
                </c:pt>
                <c:pt idx="343">
                  <c:v>0.10139787267909417</c:v>
                </c:pt>
                <c:pt idx="344">
                  <c:v>0.10197076060367057</c:v>
                </c:pt>
                <c:pt idx="345">
                  <c:v>0.10254319366678429</c:v>
                </c:pt>
                <c:pt idx="346">
                  <c:v>0.10311512798485901</c:v>
                </c:pt>
                <c:pt idx="347">
                  <c:v>0.10368651948277974</c:v>
                </c:pt>
                <c:pt idx="348">
                  <c:v>0.10425732389918876</c:v>
                </c:pt>
                <c:pt idx="349">
                  <c:v>0.10482749679184479</c:v>
                </c:pt>
                <c:pt idx="350">
                  <c:v>0.10539699354304435</c:v>
                </c:pt>
                <c:pt idx="351">
                  <c:v>0.10596576936510438</c:v>
                </c:pt>
                <c:pt idx="352">
                  <c:v>0.10653377930590573</c:v>
                </c:pt>
                <c:pt idx="353">
                  <c:v>0.10710097825449601</c:v>
                </c:pt>
                <c:pt idx="354">
                  <c:v>0.10766732094675154</c:v>
                </c:pt>
                <c:pt idx="355">
                  <c:v>0.10823276197109694</c:v>
                </c:pt>
                <c:pt idx="356">
                  <c:v>0.10879725577428187</c:v>
                </c:pt>
                <c:pt idx="357">
                  <c:v>0.10936075666721368</c:v>
                </c:pt>
                <c:pt idx="358">
                  <c:v>0.109923218830845</c:v>
                </c:pt>
                <c:pt idx="359">
                  <c:v>0.11048459632211571</c:v>
                </c:pt>
                <c:pt idx="360">
                  <c:v>0.11104484307994765</c:v>
                </c:pt>
                <c:pt idx="361">
                  <c:v>0.11160391293129132</c:v>
                </c:pt>
                <c:pt idx="362">
                  <c:v>0.1121617595972239</c:v>
                </c:pt>
                <c:pt idx="363">
                  <c:v>0.11271833669909688</c:v>
                </c:pt>
                <c:pt idx="364">
                  <c:v>0.11327359776473252</c:v>
                </c:pt>
                <c:pt idx="365">
                  <c:v>0.11382749623466831</c:v>
                </c:pt>
                <c:pt idx="366">
                  <c:v>0.11437998546844778</c:v>
                </c:pt>
                <c:pt idx="367">
                  <c:v>0.11493101875095688</c:v>
                </c:pt>
                <c:pt idx="368">
                  <c:v>0.1154805492988048</c:v>
                </c:pt>
                <c:pt idx="369">
                  <c:v>0.11602853026674782</c:v>
                </c:pt>
                <c:pt idx="370">
                  <c:v>0.11657491475415535</c:v>
                </c:pt>
                <c:pt idx="371">
                  <c:v>0.1171196558115163</c:v>
                </c:pt>
                <c:pt idx="372">
                  <c:v>0.11766270644698587</c:v>
                </c:pt>
                <c:pt idx="373">
                  <c:v>0.11820401963296966</c:v>
                </c:pt>
                <c:pt idx="374">
                  <c:v>0.11874354831274567</c:v>
                </c:pt>
                <c:pt idx="375">
                  <c:v>0.11928124540712184</c:v>
                </c:pt>
                <c:pt idx="376">
                  <c:v>0.11981706382112814</c:v>
                </c:pt>
                <c:pt idx="377">
                  <c:v>0.12035095645074187</c:v>
                </c:pt>
                <c:pt idx="378">
                  <c:v>0.12088287618964516</c:v>
                </c:pt>
                <c:pt idx="379">
                  <c:v>0.12141277593601284</c:v>
                </c:pt>
                <c:pt idx="380">
                  <c:v>0.12194060859932992</c:v>
                </c:pt>
                <c:pt idx="381">
                  <c:v>0.12246632710723666</c:v>
                </c:pt>
                <c:pt idx="382">
                  <c:v>0.12298988441240062</c:v>
                </c:pt>
                <c:pt idx="383">
                  <c:v>0.12351123349941373</c:v>
                </c:pt>
                <c:pt idx="384">
                  <c:v>0.12403032739171321</c:v>
                </c:pt>
                <c:pt idx="385">
                  <c:v>0.12454711915852516</c:v>
                </c:pt>
                <c:pt idx="386">
                  <c:v>0.12506156192182882</c:v>
                </c:pt>
                <c:pt idx="387">
                  <c:v>0.12557360886334087</c:v>
                </c:pt>
                <c:pt idx="388">
                  <c:v>0.12608321323151767</c:v>
                </c:pt>
                <c:pt idx="389">
                  <c:v>0.1265903283485742</c:v>
                </c:pt>
                <c:pt idx="390">
                  <c:v>0.1270949076175187</c:v>
                </c:pt>
                <c:pt idx="391">
                  <c:v>0.1275969045292006</c:v>
                </c:pt>
                <c:pt idx="392">
                  <c:v>0.1280962726693714</c:v>
                </c:pt>
                <c:pt idx="393">
                  <c:v>0.1285929657257559</c:v>
                </c:pt>
                <c:pt idx="394">
                  <c:v>0.1290869374951333</c:v>
                </c:pt>
                <c:pt idx="395">
                  <c:v>0.129578141890426</c:v>
                </c:pt>
                <c:pt idx="396">
                  <c:v>0.13006653294779474</c:v>
                </c:pt>
                <c:pt idx="397">
                  <c:v>0.13055206483373882</c:v>
                </c:pt>
                <c:pt idx="398">
                  <c:v>0.13103469185219965</c:v>
                </c:pt>
                <c:pt idx="399">
                  <c:v>0.13151436845166609</c:v>
                </c:pt>
                <c:pt idx="400">
                  <c:v>0.13199104923228014</c:v>
                </c:pt>
                <c:pt idx="401">
                  <c:v>0.13246468895294158</c:v>
                </c:pt>
                <c:pt idx="402">
                  <c:v>0.13293524253840952</c:v>
                </c:pt>
                <c:pt idx="403">
                  <c:v>0.13340266508640009</c:v>
                </c:pt>
                <c:pt idx="404">
                  <c:v>0.13386691187467784</c:v>
                </c:pt>
                <c:pt idx="405">
                  <c:v>0.1343279383681402</c:v>
                </c:pt>
                <c:pt idx="406">
                  <c:v>0.13478570022589245</c:v>
                </c:pt>
                <c:pt idx="407">
                  <c:v>0.1352401533083128</c:v>
                </c:pt>
                <c:pt idx="408">
                  <c:v>0.13569125368410465</c:v>
                </c:pt>
                <c:pt idx="409">
                  <c:v>0.13613895763733583</c:v>
                </c:pt>
                <c:pt idx="410">
                  <c:v>0.13658322167446232</c:v>
                </c:pt>
                <c:pt idx="411">
                  <c:v>0.13702400253133531</c:v>
                </c:pt>
                <c:pt idx="412">
                  <c:v>0.1374612571801895</c:v>
                </c:pt>
                <c:pt idx="413">
                  <c:v>0.13789494283661213</c:v>
                </c:pt>
                <c:pt idx="414">
                  <c:v>0.13832501696649</c:v>
                </c:pt>
                <c:pt idx="415">
                  <c:v>0.13875143729293343</c:v>
                </c:pt>
                <c:pt idx="416">
                  <c:v>0.13917416180317585</c:v>
                </c:pt>
                <c:pt idx="417">
                  <c:v>0.13959314875544704</c:v>
                </c:pt>
                <c:pt idx="418">
                  <c:v>0.14000835668581835</c:v>
                </c:pt>
                <c:pt idx="419">
                  <c:v>0.14041974441501892</c:v>
                </c:pt>
                <c:pt idx="420">
                  <c:v>0.14082727105522086</c:v>
                </c:pt>
                <c:pt idx="421">
                  <c:v>0.1412308960167917</c:v>
                </c:pt>
                <c:pt idx="422">
                  <c:v>0.14163057901501344</c:v>
                </c:pt>
                <c:pt idx="423">
                  <c:v>0.14202628007676504</c:v>
                </c:pt>
                <c:pt idx="424">
                  <c:v>0.14241795954716893</c:v>
                </c:pt>
                <c:pt idx="425">
                  <c:v>0.1428055780961978</c:v>
                </c:pt>
                <c:pt idx="426">
                  <c:v>0.14318909672524188</c:v>
                </c:pt>
                <c:pt idx="427">
                  <c:v>0.14356847677363424</c:v>
                </c:pt>
                <c:pt idx="428">
                  <c:v>0.14394367992513266</c:v>
                </c:pt>
                <c:pt idx="429">
                  <c:v>0.14431466821435698</c:v>
                </c:pt>
                <c:pt idx="430">
                  <c:v>0.14468140403318003</c:v>
                </c:pt>
                <c:pt idx="431">
                  <c:v>0.1450438501370708</c:v>
                </c:pt>
                <c:pt idx="432">
                  <c:v>0.14540196965138824</c:v>
                </c:pt>
                <c:pt idx="433">
                  <c:v>0.14575572607762424</c:v>
                </c:pt>
                <c:pt idx="434">
                  <c:v>0.14610508329959468</c:v>
                </c:pt>
                <c:pt idx="435">
                  <c:v>0.14645000558957624</c:v>
                </c:pt>
                <c:pt idx="436">
                  <c:v>0.14679045761438853</c:v>
                </c:pt>
                <c:pt idx="437">
                  <c:v>0.14712640444141914</c:v>
                </c:pt>
                <c:pt idx="438">
                  <c:v>0.14745781154459098</c:v>
                </c:pt>
                <c:pt idx="439">
                  <c:v>0.14778464481026993</c:v>
                </c:pt>
                <c:pt idx="440">
                  <c:v>0.14810687054311164</c:v>
                </c:pt>
                <c:pt idx="441">
                  <c:v>0.14842445547184593</c:v>
                </c:pt>
                <c:pt idx="442">
                  <c:v>0.14873736675499782</c:v>
                </c:pt>
                <c:pt idx="443">
                  <c:v>0.14904557198654286</c:v>
                </c:pt>
                <c:pt idx="444">
                  <c:v>0.14934903920149675</c:v>
                </c:pt>
                <c:pt idx="445">
                  <c:v>0.14964773688143673</c:v>
                </c:pt>
                <c:pt idx="446">
                  <c:v>0.1499416339599537</c:v>
                </c:pt>
                <c:pt idx="447">
                  <c:v>0.15023069982803455</c:v>
                </c:pt>
                <c:pt idx="448">
                  <c:v>0.15051490433937212</c:v>
                </c:pt>
                <c:pt idx="449">
                  <c:v>0.15079421781560234</c:v>
                </c:pt>
                <c:pt idx="450">
                  <c:v>0.15106861105146713</c:v>
                </c:pt>
                <c:pt idx="451">
                  <c:v>0.15133805531990174</c:v>
                </c:pt>
                <c:pt idx="452">
                  <c:v>0.15160252237704508</c:v>
                </c:pt>
                <c:pt idx="453">
                  <c:v>0.15186198446717242</c:v>
                </c:pt>
                <c:pt idx="454">
                  <c:v>0.1521164143275483</c:v>
                </c:pt>
                <c:pt idx="455">
                  <c:v>0.15236578519319965</c:v>
                </c:pt>
                <c:pt idx="456">
                  <c:v>0.15261007080160677</c:v>
                </c:pt>
                <c:pt idx="457">
                  <c:v>0.152849245397312</c:v>
                </c:pt>
                <c:pt idx="458">
                  <c:v>0.15308328373644425</c:v>
                </c:pt>
                <c:pt idx="459">
                  <c:v>0.15331216109115853</c:v>
                </c:pt>
                <c:pt idx="460">
                  <c:v>0.15353585325398966</c:v>
                </c:pt>
                <c:pt idx="461">
                  <c:v>0.15375433654211867</c:v>
                </c:pt>
                <c:pt idx="462">
                  <c:v>0.15396758780155087</c:v>
                </c:pt>
                <c:pt idx="463">
                  <c:v>0.1541755844112049</c:v>
                </c:pt>
                <c:pt idx="464">
                  <c:v>0.15437830428691157</c:v>
                </c:pt>
                <c:pt idx="465">
                  <c:v>0.15457572588532106</c:v>
                </c:pt>
                <c:pt idx="466">
                  <c:v>0.15476782820771862</c:v>
                </c:pt>
                <c:pt idx="467">
                  <c:v>0.15495459080374627</c:v>
                </c:pt>
                <c:pt idx="468">
                  <c:v>0.1551359937750312</c:v>
                </c:pt>
                <c:pt idx="469">
                  <c:v>0.15531201777871884</c:v>
                </c:pt>
                <c:pt idx="470">
                  <c:v>0.15548264403090997</c:v>
                </c:pt>
                <c:pt idx="471">
                  <c:v>0.15564785431000128</c:v>
                </c:pt>
                <c:pt idx="472">
                  <c:v>0.15580763095992858</c:v>
                </c:pt>
                <c:pt idx="473">
                  <c:v>0.1559619568933113</c:v>
                </c:pt>
                <c:pt idx="474">
                  <c:v>0.15611081559449802</c:v>
                </c:pt>
                <c:pt idx="475">
                  <c:v>0.15625419112251218</c:v>
                </c:pt>
                <c:pt idx="476">
                  <c:v>0.15639206811389722</c:v>
                </c:pt>
                <c:pt idx="477">
                  <c:v>0.15652443178546002</c:v>
                </c:pt>
                <c:pt idx="478">
                  <c:v>0.15665126793691272</c:v>
                </c:pt>
                <c:pt idx="479">
                  <c:v>0.1567725629534118</c:v>
                </c:pt>
                <c:pt idx="480">
                  <c:v>0.15688830380799354</c:v>
                </c:pt>
                <c:pt idx="481">
                  <c:v>0.15699847806390596</c:v>
                </c:pt>
                <c:pt idx="482">
                  <c:v>0.15710307387683597</c:v>
                </c:pt>
                <c:pt idx="483">
                  <c:v>0.15720207999703154</c:v>
                </c:pt>
                <c:pt idx="484">
                  <c:v>0.15729548577131824</c:v>
                </c:pt>
                <c:pt idx="485">
                  <c:v>0.15738328114500977</c:v>
                </c:pt>
                <c:pt idx="486">
                  <c:v>0.1574654566637118</c:v>
                </c:pt>
                <c:pt idx="487">
                  <c:v>0.15754200347501873</c:v>
                </c:pt>
                <c:pt idx="488">
                  <c:v>0.15761291333010322</c:v>
                </c:pt>
                <c:pt idx="489">
                  <c:v>0.1576781785851974</c:v>
                </c:pt>
                <c:pt idx="490">
                  <c:v>0.15773779220296646</c:v>
                </c:pt>
                <c:pt idx="491">
                  <c:v>0.15779174775377308</c:v>
                </c:pt>
                <c:pt idx="492">
                  <c:v>0.15784003941683328</c:v>
                </c:pt>
                <c:pt idx="493">
                  <c:v>0.157882661981263</c:v>
                </c:pt>
                <c:pt idx="494">
                  <c:v>0.1579196108470152</c:v>
                </c:pt>
                <c:pt idx="495">
                  <c:v>0.15795088202570737</c:v>
                </c:pt>
                <c:pt idx="496">
                  <c:v>0.15797647214133884</c:v>
                </c:pt>
                <c:pt idx="497">
                  <c:v>0.15799637843089848</c:v>
                </c:pt>
                <c:pt idx="498">
                  <c:v>0.15801059874486167</c:v>
                </c:pt>
                <c:pt idx="499">
                  <c:v>0.1580191315475774</c:v>
                </c:pt>
                <c:pt idx="500">
                  <c:v>0.1580219759175444</c:v>
                </c:pt>
                <c:pt idx="501">
                  <c:v>0.1580191315475772</c:v>
                </c:pt>
                <c:pt idx="502">
                  <c:v>0.15801059874486129</c:v>
                </c:pt>
                <c:pt idx="503">
                  <c:v>0.1579963784308979</c:v>
                </c:pt>
                <c:pt idx="504">
                  <c:v>0.1579764721413381</c:v>
                </c:pt>
                <c:pt idx="505">
                  <c:v>0.15795088202570645</c:v>
                </c:pt>
                <c:pt idx="506">
                  <c:v>0.1579196108470141</c:v>
                </c:pt>
                <c:pt idx="507">
                  <c:v>0.1578826619812617</c:v>
                </c:pt>
                <c:pt idx="508">
                  <c:v>0.15784003941683178</c:v>
                </c:pt>
                <c:pt idx="509">
                  <c:v>0.15779174775377142</c:v>
                </c:pt>
                <c:pt idx="510">
                  <c:v>0.1577377922029646</c:v>
                </c:pt>
                <c:pt idx="511">
                  <c:v>0.15767817858519537</c:v>
                </c:pt>
                <c:pt idx="512">
                  <c:v>0.157612913330101</c:v>
                </c:pt>
                <c:pt idx="513">
                  <c:v>0.15754200347501635</c:v>
                </c:pt>
                <c:pt idx="514">
                  <c:v>0.1574654566637092</c:v>
                </c:pt>
                <c:pt idx="515">
                  <c:v>0.157383281145007</c:v>
                </c:pt>
                <c:pt idx="516">
                  <c:v>0.15729548577131527</c:v>
                </c:pt>
                <c:pt idx="517">
                  <c:v>0.15720207999702837</c:v>
                </c:pt>
                <c:pt idx="518">
                  <c:v>0.15710307387683264</c:v>
                </c:pt>
                <c:pt idx="519">
                  <c:v>0.15699847806390246</c:v>
                </c:pt>
                <c:pt idx="520">
                  <c:v>0.15688830380798985</c:v>
                </c:pt>
                <c:pt idx="521">
                  <c:v>0.15677256295340794</c:v>
                </c:pt>
                <c:pt idx="522">
                  <c:v>0.15665126793690867</c:v>
                </c:pt>
                <c:pt idx="523">
                  <c:v>0.15652443178545578</c:v>
                </c:pt>
                <c:pt idx="524">
                  <c:v>0.15639206811389283</c:v>
                </c:pt>
                <c:pt idx="525">
                  <c:v>0.1562541911225076</c:v>
                </c:pt>
                <c:pt idx="526">
                  <c:v>0.15611081559449325</c:v>
                </c:pt>
                <c:pt idx="527">
                  <c:v>0.15596195689330633</c:v>
                </c:pt>
                <c:pt idx="528">
                  <c:v>0.15580763095992348</c:v>
                </c:pt>
                <c:pt idx="529">
                  <c:v>0.15564785430999598</c:v>
                </c:pt>
                <c:pt idx="530">
                  <c:v>0.1554826440309045</c:v>
                </c:pt>
                <c:pt idx="531">
                  <c:v>0.1553120177787132</c:v>
                </c:pt>
                <c:pt idx="532">
                  <c:v>0.15513599377502538</c:v>
                </c:pt>
                <c:pt idx="533">
                  <c:v>0.15495459080374027</c:v>
                </c:pt>
                <c:pt idx="534">
                  <c:v>0.15476782820771243</c:v>
                </c:pt>
                <c:pt idx="535">
                  <c:v>0.15457572588531474</c:v>
                </c:pt>
                <c:pt idx="536">
                  <c:v>0.15437830428690502</c:v>
                </c:pt>
                <c:pt idx="537">
                  <c:v>0.15417558441119822</c:v>
                </c:pt>
                <c:pt idx="538">
                  <c:v>0.153967587801544</c:v>
                </c:pt>
                <c:pt idx="539">
                  <c:v>0.15375433654211162</c:v>
                </c:pt>
                <c:pt idx="540">
                  <c:v>0.15353585325398245</c:v>
                </c:pt>
                <c:pt idx="541">
                  <c:v>0.15331216109115114</c:v>
                </c:pt>
                <c:pt idx="542">
                  <c:v>0.1530832837364367</c:v>
                </c:pt>
                <c:pt idx="543">
                  <c:v>0.1528492453973043</c:v>
                </c:pt>
                <c:pt idx="544">
                  <c:v>0.15261007080159888</c:v>
                </c:pt>
                <c:pt idx="545">
                  <c:v>0.15236578519319158</c:v>
                </c:pt>
                <c:pt idx="546">
                  <c:v>0.15211641432754008</c:v>
                </c:pt>
                <c:pt idx="547">
                  <c:v>0.15186198446716404</c:v>
                </c:pt>
                <c:pt idx="548">
                  <c:v>0.15160252237703656</c:v>
                </c:pt>
                <c:pt idx="549">
                  <c:v>0.15133805531989303</c:v>
                </c:pt>
                <c:pt idx="550">
                  <c:v>0.15106861105145825</c:v>
                </c:pt>
                <c:pt idx="551">
                  <c:v>0.1507942178155933</c:v>
                </c:pt>
                <c:pt idx="552">
                  <c:v>0.15051490433936293</c:v>
                </c:pt>
                <c:pt idx="553">
                  <c:v>0.1502306998280252</c:v>
                </c:pt>
                <c:pt idx="554">
                  <c:v>0.1499416339599442</c:v>
                </c:pt>
                <c:pt idx="555">
                  <c:v>0.14964773688142705</c:v>
                </c:pt>
                <c:pt idx="556">
                  <c:v>0.14934903920148695</c:v>
                </c:pt>
                <c:pt idx="557">
                  <c:v>0.1490455719865329</c:v>
                </c:pt>
                <c:pt idx="558">
                  <c:v>0.14873736675498767</c:v>
                </c:pt>
                <c:pt idx="559">
                  <c:v>0.14842445547183566</c:v>
                </c:pt>
                <c:pt idx="560">
                  <c:v>0.14810687054310118</c:v>
                </c:pt>
                <c:pt idx="561">
                  <c:v>0.14778464481025935</c:v>
                </c:pt>
                <c:pt idx="562">
                  <c:v>0.14745781154458024</c:v>
                </c:pt>
                <c:pt idx="563">
                  <c:v>0.14712640444140826</c:v>
                </c:pt>
                <c:pt idx="564">
                  <c:v>0.1467904576143775</c:v>
                </c:pt>
                <c:pt idx="565">
                  <c:v>0.14645000558956509</c:v>
                </c:pt>
                <c:pt idx="566">
                  <c:v>0.14610508329958335</c:v>
                </c:pt>
                <c:pt idx="567">
                  <c:v>0.14575572607761278</c:v>
                </c:pt>
                <c:pt idx="568">
                  <c:v>0.1454019696513766</c:v>
                </c:pt>
                <c:pt idx="569">
                  <c:v>0.14504385013705906</c:v>
                </c:pt>
                <c:pt idx="570">
                  <c:v>0.14468140403316815</c:v>
                </c:pt>
                <c:pt idx="571">
                  <c:v>0.14431466821434494</c:v>
                </c:pt>
                <c:pt idx="572">
                  <c:v>0.14394367992512047</c:v>
                </c:pt>
                <c:pt idx="573">
                  <c:v>0.14356847677362192</c:v>
                </c:pt>
                <c:pt idx="574">
                  <c:v>0.14318909672522945</c:v>
                </c:pt>
                <c:pt idx="575">
                  <c:v>0.14280557809618522</c:v>
                </c:pt>
                <c:pt idx="576">
                  <c:v>0.14241795954715622</c:v>
                </c:pt>
                <c:pt idx="577">
                  <c:v>0.1420262800767522</c:v>
                </c:pt>
                <c:pt idx="578">
                  <c:v>0.14163057901500045</c:v>
                </c:pt>
                <c:pt idx="579">
                  <c:v>0.14123089601677866</c:v>
                </c:pt>
                <c:pt idx="580">
                  <c:v>0.14082727105520762</c:v>
                </c:pt>
                <c:pt idx="581">
                  <c:v>0.14041974441500557</c:v>
                </c:pt>
                <c:pt idx="582">
                  <c:v>0.14000835668580489</c:v>
                </c:pt>
                <c:pt idx="583">
                  <c:v>0.13959314875543344</c:v>
                </c:pt>
                <c:pt idx="584">
                  <c:v>0.13917416180316214</c:v>
                </c:pt>
                <c:pt idx="585">
                  <c:v>0.1387514372929196</c:v>
                </c:pt>
                <c:pt idx="586">
                  <c:v>0.13832501696647612</c:v>
                </c:pt>
                <c:pt idx="587">
                  <c:v>0.1378949428365982</c:v>
                </c:pt>
                <c:pt idx="588">
                  <c:v>0.1374612571801755</c:v>
                </c:pt>
                <c:pt idx="589">
                  <c:v>0.13702400253132122</c:v>
                </c:pt>
                <c:pt idx="590">
                  <c:v>0.13658322167444822</c:v>
                </c:pt>
                <c:pt idx="591">
                  <c:v>0.13613895763732162</c:v>
                </c:pt>
                <c:pt idx="592">
                  <c:v>0.1356912536840904</c:v>
                </c:pt>
                <c:pt idx="593">
                  <c:v>0.1352401533082985</c:v>
                </c:pt>
                <c:pt idx="594">
                  <c:v>0.13478570022587813</c:v>
                </c:pt>
                <c:pt idx="595">
                  <c:v>0.13432793836812582</c:v>
                </c:pt>
                <c:pt idx="596">
                  <c:v>0.1338669118746634</c:v>
                </c:pt>
                <c:pt idx="597">
                  <c:v>0.1334026650863856</c:v>
                </c:pt>
                <c:pt idx="598">
                  <c:v>0.132935242538395</c:v>
                </c:pt>
                <c:pt idx="599">
                  <c:v>0.132464688952927</c:v>
                </c:pt>
                <c:pt idx="600">
                  <c:v>0.13199104923226554</c:v>
                </c:pt>
                <c:pt idx="601">
                  <c:v>0.13151436845165146</c:v>
                </c:pt>
                <c:pt idx="602">
                  <c:v>0.13103469185218497</c:v>
                </c:pt>
                <c:pt idx="603">
                  <c:v>0.13055206483372414</c:v>
                </c:pt>
                <c:pt idx="604">
                  <c:v>0.13006653294778</c:v>
                </c:pt>
                <c:pt idx="605">
                  <c:v>0.12957814189041125</c:v>
                </c:pt>
                <c:pt idx="606">
                  <c:v>0.12908693749511851</c:v>
                </c:pt>
                <c:pt idx="607">
                  <c:v>0.1285929657257411</c:v>
                </c:pt>
                <c:pt idx="608">
                  <c:v>0.12809627266935658</c:v>
                </c:pt>
                <c:pt idx="609">
                  <c:v>0.12759690452918576</c:v>
                </c:pt>
                <c:pt idx="610">
                  <c:v>0.12709490761750383</c:v>
                </c:pt>
                <c:pt idx="611">
                  <c:v>0.12659032834855932</c:v>
                </c:pt>
                <c:pt idx="612">
                  <c:v>0.12608321323150276</c:v>
                </c:pt>
                <c:pt idx="613">
                  <c:v>0.12557360886332597</c:v>
                </c:pt>
                <c:pt idx="614">
                  <c:v>0.12506156192181392</c:v>
                </c:pt>
                <c:pt idx="615">
                  <c:v>0.12454711915851022</c:v>
                </c:pt>
                <c:pt idx="616">
                  <c:v>0.12403032739169827</c:v>
                </c:pt>
                <c:pt idx="617">
                  <c:v>0.12351123349939878</c:v>
                </c:pt>
                <c:pt idx="618">
                  <c:v>0.12298988441238567</c:v>
                </c:pt>
                <c:pt idx="619">
                  <c:v>0.12246632710722172</c:v>
                </c:pt>
                <c:pt idx="620">
                  <c:v>0.12194060859931498</c:v>
                </c:pt>
                <c:pt idx="621">
                  <c:v>0.12141277593599789</c:v>
                </c:pt>
                <c:pt idx="622">
                  <c:v>0.12088287618963021</c:v>
                </c:pt>
                <c:pt idx="623">
                  <c:v>0.12035095645072692</c:v>
                </c:pt>
                <c:pt idx="624">
                  <c:v>0.1198170638211132</c:v>
                </c:pt>
                <c:pt idx="625">
                  <c:v>0.11928124540710693</c:v>
                </c:pt>
                <c:pt idx="626">
                  <c:v>0.11874354831273076</c:v>
                </c:pt>
                <c:pt idx="627">
                  <c:v>0.11820401963295475</c:v>
                </c:pt>
                <c:pt idx="628">
                  <c:v>0.11766270644697098</c:v>
                </c:pt>
                <c:pt idx="629">
                  <c:v>0.11711965581150145</c:v>
                </c:pt>
                <c:pt idx="630">
                  <c:v>0.11657491475414049</c:v>
                </c:pt>
                <c:pt idx="631">
                  <c:v>0.116028530266733</c:v>
                </c:pt>
                <c:pt idx="632">
                  <c:v>0.11548054929878998</c:v>
                </c:pt>
                <c:pt idx="633">
                  <c:v>0.1149310187509421</c:v>
                </c:pt>
                <c:pt idx="634">
                  <c:v>0.11437998546843303</c:v>
                </c:pt>
                <c:pt idx="635">
                  <c:v>0.11382749623465359</c:v>
                </c:pt>
                <c:pt idx="636">
                  <c:v>0.1132735977647178</c:v>
                </c:pt>
                <c:pt idx="637">
                  <c:v>0.11271833669908221</c:v>
                </c:pt>
                <c:pt idx="638">
                  <c:v>0.11216175959720928</c:v>
                </c:pt>
                <c:pt idx="639">
                  <c:v>0.11160391293127671</c:v>
                </c:pt>
                <c:pt idx="640">
                  <c:v>0.11104484307993308</c:v>
                </c:pt>
                <c:pt idx="641">
                  <c:v>0.11048459632210118</c:v>
                </c:pt>
                <c:pt idx="642">
                  <c:v>0.10992321883083052</c:v>
                </c:pt>
                <c:pt idx="643">
                  <c:v>0.10936075666719922</c:v>
                </c:pt>
                <c:pt idx="644">
                  <c:v>0.10879725577426747</c:v>
                </c:pt>
                <c:pt idx="645">
                  <c:v>0.10823276197108259</c:v>
                </c:pt>
                <c:pt idx="646">
                  <c:v>0.1076673209467372</c:v>
                </c:pt>
                <c:pt idx="647">
                  <c:v>0.10710097825448171</c:v>
                </c:pt>
                <c:pt idx="648">
                  <c:v>0.10653377930589149</c:v>
                </c:pt>
                <c:pt idx="649">
                  <c:v>0.10596576936509018</c:v>
                </c:pt>
                <c:pt idx="650">
                  <c:v>0.1053969935430302</c:v>
                </c:pt>
                <c:pt idx="651">
                  <c:v>0.1048274967918307</c:v>
                </c:pt>
                <c:pt idx="652">
                  <c:v>0.10425732389917469</c:v>
                </c:pt>
                <c:pt idx="653">
                  <c:v>0.10368651948276572</c:v>
                </c:pt>
                <c:pt idx="654">
                  <c:v>0.10311512798484505</c:v>
                </c:pt>
                <c:pt idx="655">
                  <c:v>0.10254319366677038</c:v>
                </c:pt>
                <c:pt idx="656">
                  <c:v>0.10197076060365672</c:v>
                </c:pt>
                <c:pt idx="657">
                  <c:v>0.1013978726790804</c:v>
                </c:pt>
                <c:pt idx="658">
                  <c:v>0.10082457357984678</c:v>
                </c:pt>
                <c:pt idx="659">
                  <c:v>0.10025090679082288</c:v>
                </c:pt>
                <c:pt idx="660">
                  <c:v>0.09967691558983494</c:v>
                </c:pt>
                <c:pt idx="661">
                  <c:v>0.09910264304263251</c:v>
                </c:pt>
                <c:pt idx="662">
                  <c:v>0.09852813199791911</c:v>
                </c:pt>
                <c:pt idx="663">
                  <c:v>0.09795342508245036</c:v>
                </c:pt>
                <c:pt idx="664">
                  <c:v>0.0973785646962005</c:v>
                </c:pt>
                <c:pt idx="665">
                  <c:v>0.09680359300759736</c:v>
                </c:pt>
                <c:pt idx="666">
                  <c:v>0.09622855194882714</c:v>
                </c:pt>
                <c:pt idx="667">
                  <c:v>0.095653483211209</c:v>
                </c:pt>
                <c:pt idx="668">
                  <c:v>0.09507842824064032</c:v>
                </c:pt>
                <c:pt idx="669">
                  <c:v>0.09450342823311308</c:v>
                </c:pt>
                <c:pt idx="670">
                  <c:v>0.09392852413030217</c:v>
                </c:pt>
                <c:pt idx="671">
                  <c:v>0.09335375661522562</c:v>
                </c:pt>
                <c:pt idx="672">
                  <c:v>0.0927791661079779</c:v>
                </c:pt>
                <c:pt idx="673">
                  <c:v>0.09220479276153615</c:v>
                </c:pt>
                <c:pt idx="674">
                  <c:v>0.09163067645764024</c:v>
                </c:pt>
                <c:pt idx="675">
                  <c:v>0.09105685680274693</c:v>
                </c:pt>
                <c:pt idx="676">
                  <c:v>0.09048337312405848</c:v>
                </c:pt>
                <c:pt idx="677">
                  <c:v>0.08991026446562618</c:v>
                </c:pt>
                <c:pt idx="678">
                  <c:v>0.08933756958452917</c:v>
                </c:pt>
                <c:pt idx="679">
                  <c:v>0.08876532694712891</c:v>
                </c:pt>
                <c:pt idx="680">
                  <c:v>0.08819357472539954</c:v>
                </c:pt>
                <c:pt idx="681">
                  <c:v>0.08762235079333455</c:v>
                </c:pt>
                <c:pt idx="682">
                  <c:v>0.08705169272343001</c:v>
                </c:pt>
                <c:pt idx="683">
                  <c:v>0.0864816377832445</c:v>
                </c:pt>
                <c:pt idx="684">
                  <c:v>0.08591222293203618</c:v>
                </c:pt>
                <c:pt idx="685">
                  <c:v>0.08534348481747717</c:v>
                </c:pt>
                <c:pt idx="686">
                  <c:v>0.08477545977244533</c:v>
                </c:pt>
                <c:pt idx="687">
                  <c:v>0.0842081838118936</c:v>
                </c:pt>
                <c:pt idx="688">
                  <c:v>0.08364169262979747</c:v>
                </c:pt>
                <c:pt idx="689">
                  <c:v>0.08307602159618006</c:v>
                </c:pt>
                <c:pt idx="690">
                  <c:v>0.0825112057542154</c:v>
                </c:pt>
                <c:pt idx="691">
                  <c:v>0.08194727981741</c:v>
                </c:pt>
                <c:pt idx="692">
                  <c:v>0.08138427816686247</c:v>
                </c:pt>
                <c:pt idx="693">
                  <c:v>0.08082223484860163</c:v>
                </c:pt>
                <c:pt idx="694">
                  <c:v>0.0802611835710027</c:v>
                </c:pt>
                <c:pt idx="695">
                  <c:v>0.07970115770228231</c:v>
                </c:pt>
                <c:pt idx="696">
                  <c:v>0.07914219026807123</c:v>
                </c:pt>
                <c:pt idx="697">
                  <c:v>0.07858431394906616</c:v>
                </c:pt>
                <c:pt idx="698">
                  <c:v>0.07802756107875918</c:v>
                </c:pt>
                <c:pt idx="699">
                  <c:v>0.07747196364124584</c:v>
                </c:pt>
                <c:pt idx="700">
                  <c:v>0.07691755326911123</c:v>
                </c:pt>
                <c:pt idx="701">
                  <c:v>0.07636436124139417</c:v>
                </c:pt>
                <c:pt idx="702">
                  <c:v>0.0758124184816294</c:v>
                </c:pt>
                <c:pt idx="703">
                  <c:v>0.07526175555596734</c:v>
                </c:pt>
                <c:pt idx="704">
                  <c:v>0.07471240267137183</c:v>
                </c:pt>
                <c:pt idx="705">
                  <c:v>0.07416438967389508</c:v>
                </c:pt>
                <c:pt idx="706">
                  <c:v>0.07361774604702997</c:v>
                </c:pt>
                <c:pt idx="707">
                  <c:v>0.07307250091013966</c:v>
                </c:pt>
                <c:pt idx="708">
                  <c:v>0.07252868301696358</c:v>
                </c:pt>
                <c:pt idx="709">
                  <c:v>0.07198632075420049</c:v>
                </c:pt>
                <c:pt idx="710">
                  <c:v>0.07144544214016756</c:v>
                </c:pt>
                <c:pt idx="711">
                  <c:v>0.07090607482353568</c:v>
                </c:pt>
                <c:pt idx="712">
                  <c:v>0.07036824608214058</c:v>
                </c:pt>
                <c:pt idx="713">
                  <c:v>0.0698319828218691</c:v>
                </c:pt>
                <c:pt idx="714">
                  <c:v>0.06929731157562097</c:v>
                </c:pt>
                <c:pt idx="715">
                  <c:v>0.06876425850234506</c:v>
                </c:pt>
                <c:pt idx="716">
                  <c:v>0.06823284938615035</c:v>
                </c:pt>
                <c:pt idx="717">
                  <c:v>0.06770310963549046</c:v>
                </c:pt>
                <c:pt idx="718">
                  <c:v>0.06717506428242243</c:v>
                </c:pt>
                <c:pt idx="719">
                  <c:v>0.06664873798193811</c:v>
                </c:pt>
                <c:pt idx="720">
                  <c:v>0.0661241550113689</c:v>
                </c:pt>
                <c:pt idx="721">
                  <c:v>0.06560133926986249</c:v>
                </c:pt>
                <c:pt idx="722">
                  <c:v>0.06508031427793165</c:v>
                </c:pt>
                <c:pt idx="723">
                  <c:v>0.06456110317707439</c:v>
                </c:pt>
                <c:pt idx="724">
                  <c:v>0.06404372872946532</c:v>
                </c:pt>
                <c:pt idx="725">
                  <c:v>0.06352821331771702</c:v>
                </c:pt>
                <c:pt idx="726">
                  <c:v>0.06301457894471187</c:v>
                </c:pt>
                <c:pt idx="727">
                  <c:v>0.0625028472335029</c:v>
                </c:pt>
                <c:pt idx="728">
                  <c:v>0.061993039427283764</c:v>
                </c:pt>
                <c:pt idx="729">
                  <c:v>0.061485176389426986</c:v>
                </c:pt>
                <c:pt idx="730">
                  <c:v>0.060979278603589954</c:v>
                </c:pt>
                <c:pt idx="731">
                  <c:v>0.060475366173888184</c:v>
                </c:pt>
                <c:pt idx="732">
                  <c:v>0.05997345882513509</c:v>
                </c:pt>
                <c:pt idx="733">
                  <c:v>0.05947357590314782</c:v>
                </c:pt>
                <c:pt idx="734">
                  <c:v>0.05897573637511861</c:v>
                </c:pt>
                <c:pt idx="735">
                  <c:v>0.05847995883005068</c:v>
                </c:pt>
                <c:pt idx="736">
                  <c:v>0.05798626147925847</c:v>
                </c:pt>
                <c:pt idx="737">
                  <c:v>0.057494662156931324</c:v>
                </c:pt>
                <c:pt idx="738">
                  <c:v>0.057005178320759936</c:v>
                </c:pt>
                <c:pt idx="739">
                  <c:v>0.05651782705262509</c:v>
                </c:pt>
                <c:pt idx="740">
                  <c:v>0.05603262505934789</c:v>
                </c:pt>
                <c:pt idx="741">
                  <c:v>0.055549588673500745</c:v>
                </c:pt>
                <c:pt idx="742">
                  <c:v>0.05506873385427846</c:v>
                </c:pt>
                <c:pt idx="743">
                  <c:v>0.05459007618842895</c:v>
                </c:pt>
                <c:pt idx="744">
                  <c:v>0.05411363089124234</c:v>
                </c:pt>
                <c:pt idx="745">
                  <c:v>0.053639412807598374</c:v>
                </c:pt>
                <c:pt idx="746">
                  <c:v>0.05316743641307087</c:v>
                </c:pt>
                <c:pt idx="747">
                  <c:v>0.052697715815088794</c:v>
                </c:pt>
                <c:pt idx="748">
                  <c:v>0.05223026475415306</c:v>
                </c:pt>
                <c:pt idx="749">
                  <c:v>0.05176509660510838</c:v>
                </c:pt>
                <c:pt idx="750">
                  <c:v>0.051302224378469444</c:v>
                </c:pt>
                <c:pt idx="751">
                  <c:v>0.050841660721800463</c:v>
                </c:pt>
                <c:pt idx="752">
                  <c:v>0.05038341792114751</c:v>
                </c:pt>
                <c:pt idx="753">
                  <c:v>0.04992750790252283</c:v>
                </c:pt>
                <c:pt idx="754">
                  <c:v>0.04947394223344035</c:v>
                </c:pt>
                <c:pt idx="755">
                  <c:v>0.04902273212450131</c:v>
                </c:pt>
                <c:pt idx="756">
                  <c:v>0.04857388843102987</c:v>
                </c:pt>
                <c:pt idx="757">
                  <c:v>0.04812742165475711</c:v>
                </c:pt>
                <c:pt idx="758">
                  <c:v>0.04768334194555324</c:v>
                </c:pt>
                <c:pt idx="759">
                  <c:v>0.047241659103206844</c:v>
                </c:pt>
                <c:pt idx="760">
                  <c:v>0.046802382579250484</c:v>
                </c:pt>
                <c:pt idx="761">
                  <c:v>0.04636552147883184</c:v>
                </c:pt>
                <c:pt idx="762">
                  <c:v>0.045931084562629544</c:v>
                </c:pt>
                <c:pt idx="763">
                  <c:v>0.04549908024881282</c:v>
                </c:pt>
                <c:pt idx="764">
                  <c:v>0.04506951661504427</c:v>
                </c:pt>
                <c:pt idx="765">
                  <c:v>0.04464240140052471</c:v>
                </c:pt>
                <c:pt idx="766">
                  <c:v>0.04421774200807952</c:v>
                </c:pt>
                <c:pt idx="767">
                  <c:v>0.0437955455062855</c:v>
                </c:pt>
                <c:pt idx="768">
                  <c:v>0.04337581863163717</c:v>
                </c:pt>
                <c:pt idx="769">
                  <c:v>0.04295856779075233</c:v>
                </c:pt>
                <c:pt idx="770">
                  <c:v>0.04254379906261526</c:v>
                </c:pt>
                <c:pt idx="771">
                  <c:v>0.04213151820085722</c:v>
                </c:pt>
                <c:pt idx="772">
                  <c:v>0.04172173063607322</c:v>
                </c:pt>
                <c:pt idx="773">
                  <c:v>0.041314441478174285</c:v>
                </c:pt>
                <c:pt idx="774">
                  <c:v>0.04090965551877431</c:v>
                </c:pt>
                <c:pt idx="775">
                  <c:v>0.040507377233610566</c:v>
                </c:pt>
                <c:pt idx="776">
                  <c:v>0.04010761078499727</c:v>
                </c:pt>
                <c:pt idx="777">
                  <c:v>0.039710360024311116</c:v>
                </c:pt>
                <c:pt idx="778">
                  <c:v>0.03931562849450802</c:v>
                </c:pt>
                <c:pt idx="779">
                  <c:v>0.03892341943267026</c:v>
                </c:pt>
                <c:pt idx="780">
                  <c:v>0.03853373577258309</c:v>
                </c:pt>
                <c:pt idx="781">
                  <c:v>0.03814658014733998</c:v>
                </c:pt>
                <c:pt idx="782">
                  <c:v>0.03776195489197579</c:v>
                </c:pt>
                <c:pt idx="783">
                  <c:v>0.037379862046126776</c:v>
                </c:pt>
                <c:pt idx="784">
                  <c:v>0.03700030335671684</c:v>
                </c:pt>
                <c:pt idx="785">
                  <c:v>0.036623280280668996</c:v>
                </c:pt>
                <c:pt idx="786">
                  <c:v>0.03624879398764127</c:v>
                </c:pt>
                <c:pt idx="787">
                  <c:v>0.03587684536278633</c:v>
                </c:pt>
                <c:pt idx="788">
                  <c:v>0.03550743500953376</c:v>
                </c:pt>
                <c:pt idx="789">
                  <c:v>0.035140563252394334</c:v>
                </c:pt>
                <c:pt idx="790">
                  <c:v>0.03477623013978547</c:v>
                </c:pt>
                <c:pt idx="791">
                  <c:v>0.03441443544687684</c:v>
                </c:pt>
                <c:pt idx="792">
                  <c:v>0.03405517867845564</c:v>
                </c:pt>
                <c:pt idx="793">
                  <c:v>0.03369845907181032</c:v>
                </c:pt>
                <c:pt idx="794">
                  <c:v>0.0333442755996324</c:v>
                </c:pt>
                <c:pt idx="795">
                  <c:v>0.032992626972935</c:v>
                </c:pt>
                <c:pt idx="796">
                  <c:v>0.03264351164398788</c:v>
                </c:pt>
                <c:pt idx="797">
                  <c:v>0.032296927809267816</c:v>
                </c:pt>
                <c:pt idx="798">
                  <c:v>0.03195287341242356</c:v>
                </c:pt>
                <c:pt idx="799">
                  <c:v>0.031611346147254665</c:v>
                </c:pt>
                <c:pt idx="800">
                  <c:v>0.03127234346070341</c:v>
                </c:pt>
                <c:pt idx="801">
                  <c:v>0.0309358625558589</c:v>
                </c:pt>
                <c:pt idx="802">
                  <c:v>0.0306019003949728</c:v>
                </c:pt>
                <c:pt idx="803">
                  <c:v>0.030270453702485628</c:v>
                </c:pt>
                <c:pt idx="804">
                  <c:v>0.029941518968063137</c:v>
                </c:pt>
                <c:pt idx="805">
                  <c:v>0.029615092449641795</c:v>
                </c:pt>
                <c:pt idx="806">
                  <c:v>0.029291170176482823</c:v>
                </c:pt>
                <c:pt idx="807">
                  <c:v>0.028969747952233803</c:v>
                </c:pt>
                <c:pt idx="808">
                  <c:v>0.02865082135799735</c:v>
                </c:pt>
                <c:pt idx="809">
                  <c:v>0.028334385755405898</c:v>
                </c:pt>
                <c:pt idx="810">
                  <c:v>0.028020436289702064</c:v>
                </c:pt>
                <c:pt idx="811">
                  <c:v>0.027708967892823764</c:v>
                </c:pt>
                <c:pt idx="812">
                  <c:v>0.027399975286493333</c:v>
                </c:pt>
                <c:pt idx="813">
                  <c:v>0.027093452985310035</c:v>
                </c:pt>
                <c:pt idx="814">
                  <c:v>0.026789395299845208</c:v>
                </c:pt>
                <c:pt idx="815">
                  <c:v>0.02648779633973934</c:v>
                </c:pt>
                <c:pt idx="816">
                  <c:v>0.02618865001680043</c:v>
                </c:pt>
                <c:pt idx="817">
                  <c:v>0.02589195004810293</c:v>
                </c:pt>
                <c:pt idx="818">
                  <c:v>0.025597689959086543</c:v>
                </c:pt>
                <c:pt idx="819">
                  <c:v>0.025305863086654386</c:v>
                </c:pt>
                <c:pt idx="820">
                  <c:v>0.025016462582269573</c:v>
                </c:pt>
                <c:pt idx="821">
                  <c:v>0.02472948141504994</c:v>
                </c:pt>
                <c:pt idx="822">
                  <c:v>0.024444912374859858</c:v>
                </c:pt>
                <c:pt idx="823">
                  <c:v>0.024162748075398883</c:v>
                </c:pt>
                <c:pt idx="824">
                  <c:v>0.02388298095728634</c:v>
                </c:pt>
                <c:pt idx="825">
                  <c:v>0.02360560329114137</c:v>
                </c:pt>
                <c:pt idx="826">
                  <c:v>0.023330607180657843</c:v>
                </c:pt>
                <c:pt idx="827">
                  <c:v>0.02305798456567333</c:v>
                </c:pt>
                <c:pt idx="828">
                  <c:v>0.022787727225231914</c:v>
                </c:pt>
                <c:pt idx="829">
                  <c:v>0.022519826780639823</c:v>
                </c:pt>
                <c:pt idx="830">
                  <c:v>0.022254274698513727</c:v>
                </c:pt>
                <c:pt idx="831">
                  <c:v>0.021991062293820755</c:v>
                </c:pt>
                <c:pt idx="832">
                  <c:v>0.02173018073290999</c:v>
                </c:pt>
                <c:pt idx="833">
                  <c:v>0.02147162103653468</c:v>
                </c:pt>
                <c:pt idx="834">
                  <c:v>0.021215374082864728</c:v>
                </c:pt>
                <c:pt idx="835">
                  <c:v>0.020961430610488895</c:v>
                </c:pt>
                <c:pt idx="836">
                  <c:v>0.020709781221406223</c:v>
                </c:pt>
                <c:pt idx="837">
                  <c:v>0.020460416384006096</c:v>
                </c:pt>
                <c:pt idx="838">
                  <c:v>0.020213326436036527</c:v>
                </c:pt>
                <c:pt idx="839">
                  <c:v>0.019968501587560132</c:v>
                </c:pt>
                <c:pt idx="840">
                  <c:v>0.019725931923897246</c:v>
                </c:pt>
                <c:pt idx="841">
                  <c:v>0.019485607408555834</c:v>
                </c:pt>
                <c:pt idx="842">
                  <c:v>0.019247517886147623</c:v>
                </c:pt>
                <c:pt idx="843">
                  <c:v>0.019011653085290018</c:v>
                </c:pt>
                <c:pt idx="844">
                  <c:v>0.01877800262149335</c:v>
                </c:pt>
                <c:pt idx="845">
                  <c:v>0.018546556000033115</c:v>
                </c:pt>
                <c:pt idx="846">
                  <c:v>0.018317302618806555</c:v>
                </c:pt>
                <c:pt idx="847">
                  <c:v>0.01809023177117341</c:v>
                </c:pt>
                <c:pt idx="848">
                  <c:v>0.017865332648780236</c:v>
                </c:pt>
                <c:pt idx="849">
                  <c:v>0.017642594344367938</c:v>
                </c:pt>
                <c:pt idx="850">
                  <c:v>0.01742200585456224</c:v>
                </c:pt>
                <c:pt idx="851">
                  <c:v>0.017203556082646503</c:v>
                </c:pt>
                <c:pt idx="852">
                  <c:v>0.01698723384131666</c:v>
                </c:pt>
                <c:pt idx="853">
                  <c:v>0.0167730278554179</c:v>
                </c:pt>
                <c:pt idx="854">
                  <c:v>0.0165609267646626</c:v>
                </c:pt>
                <c:pt idx="855">
                  <c:v>0.016350919126329404</c:v>
                </c:pt>
                <c:pt idx="856">
                  <c:v>0.0161429934179428</c:v>
                </c:pt>
                <c:pt idx="857">
                  <c:v>0.01593713803993317</c:v>
                </c:pt>
                <c:pt idx="858">
                  <c:v>0.015733341318276774</c:v>
                </c:pt>
                <c:pt idx="859">
                  <c:v>0.015531591507115448</c:v>
                </c:pt>
                <c:pt idx="860">
                  <c:v>0.015331876791355692</c:v>
                </c:pt>
                <c:pt idx="861">
                  <c:v>0.01513418528924689</c:v>
                </c:pt>
                <c:pt idx="862">
                  <c:v>0.014938505054938298</c:v>
                </c:pt>
                <c:pt idx="863">
                  <c:v>0.014744824081014588</c:v>
                </c:pt>
                <c:pt idx="864">
                  <c:v>0.0145531303010097</c:v>
                </c:pt>
                <c:pt idx="865">
                  <c:v>0.014363411591898648</c:v>
                </c:pt>
                <c:pt idx="866">
                  <c:v>0.014175655776567113</c:v>
                </c:pt>
                <c:pt idx="867">
                  <c:v>0.013989850626258576</c:v>
                </c:pt>
                <c:pt idx="868">
                  <c:v>0.013805983862998732</c:v>
                </c:pt>
                <c:pt idx="869">
                  <c:v>0.013624043161996937</c:v>
                </c:pt>
                <c:pt idx="870">
                  <c:v>0.013444016154024565</c:v>
                </c:pt>
                <c:pt idx="871">
                  <c:v>0.013265890427769962</c:v>
                </c:pt>
                <c:pt idx="872">
                  <c:v>0.013089653532169884</c:v>
                </c:pt>
                <c:pt idx="873">
                  <c:v>0.012915292978717158</c:v>
                </c:pt>
                <c:pt idx="874">
                  <c:v>0.012742796243744463</c:v>
                </c:pt>
                <c:pt idx="875">
                  <c:v>0.012572150770683964</c:v>
                </c:pt>
                <c:pt idx="876">
                  <c:v>0.01240334397230279</c:v>
                </c:pt>
                <c:pt idx="877">
                  <c:v>0.01223636323291394</c:v>
                </c:pt>
                <c:pt idx="878">
                  <c:v>0.01207119591056278</c:v>
                </c:pt>
                <c:pt idx="879">
                  <c:v>0.011907829339188776</c:v>
                </c:pt>
                <c:pt idx="880">
                  <c:v>0.011746250830762372</c:v>
                </c:pt>
                <c:pt idx="881">
                  <c:v>0.01158644767739696</c:v>
                </c:pt>
                <c:pt idx="882">
                  <c:v>0.01142840715343577</c:v>
                </c:pt>
                <c:pt idx="883">
                  <c:v>0.011272116517513555</c:v>
                </c:pt>
                <c:pt idx="884">
                  <c:v>0.011117563014593032</c:v>
                </c:pt>
                <c:pt idx="885">
                  <c:v>0.01096473387797594</c:v>
                </c:pt>
                <c:pt idx="886">
                  <c:v>0.01081361633128865</c:v>
                </c:pt>
                <c:pt idx="887">
                  <c:v>0.010664197590442234</c:v>
                </c:pt>
                <c:pt idx="888">
                  <c:v>0.010516464865566948</c:v>
                </c:pt>
                <c:pt idx="889">
                  <c:v>0.01037040536292103</c:v>
                </c:pt>
                <c:pt idx="890">
                  <c:v>0.010226006286773837</c:v>
                </c:pt>
                <c:pt idx="891">
                  <c:v>0.010083254841263121</c:v>
                </c:pt>
                <c:pt idx="892">
                  <c:v>0.009942138232226616</c:v>
                </c:pt>
                <c:pt idx="893">
                  <c:v>0.009802643669007695</c:v>
                </c:pt>
                <c:pt idx="894">
                  <c:v>0.009664758366235187</c:v>
                </c:pt>
                <c:pt idx="895">
                  <c:v>0.009528469545577348</c:v>
                </c:pt>
                <c:pt idx="896">
                  <c:v>0.009393764437469879</c:v>
                </c:pt>
                <c:pt idx="897">
                  <c:v>0.00926063028281808</c:v>
                </c:pt>
                <c:pt idx="898">
                  <c:v>0.00912905433467307</c:v>
                </c:pt>
                <c:pt idx="899">
                  <c:v>0.008999023859882143</c:v>
                </c:pt>
                <c:pt idx="900">
                  <c:v>0.00887052614071319</c:v>
                </c:pt>
                <c:pt idx="901">
                  <c:v>0.008743548476453334</c:v>
                </c:pt>
                <c:pt idx="902">
                  <c:v>0.00861807818498162</c:v>
                </c:pt>
                <c:pt idx="903">
                  <c:v>0.008494102604316022</c:v>
                </c:pt>
                <c:pt idx="904">
                  <c:v>0.008371609094134569</c:v>
                </c:pt>
                <c:pt idx="905">
                  <c:v>0.00825058503727079</c:v>
                </c:pt>
                <c:pt idx="906">
                  <c:v>0.008131017841183528</c:v>
                </c:pt>
                <c:pt idx="907">
                  <c:v>0.008012894939401037</c:v>
                </c:pt>
                <c:pt idx="908">
                  <c:v>0.007896203792939595</c:v>
                </c:pt>
                <c:pt idx="909">
                  <c:v>0.007780931891696593</c:v>
                </c:pt>
                <c:pt idx="910">
                  <c:v>0.0076670667558181955</c:v>
                </c:pt>
                <c:pt idx="911">
                  <c:v>0.007554595937041682</c:v>
                </c:pt>
                <c:pt idx="912">
                  <c:v>0.007443507020012479</c:v>
                </c:pt>
                <c:pt idx="913">
                  <c:v>0.007333787623576067</c:v>
                </c:pt>
                <c:pt idx="914">
                  <c:v>0.00722542540204477</c:v>
                </c:pt>
                <c:pt idx="915">
                  <c:v>0.007118408046439557</c:v>
                </c:pt>
                <c:pt idx="916">
                  <c:v>0.007012723285706996</c:v>
                </c:pt>
                <c:pt idx="917">
                  <c:v>0.006908358887911363</c:v>
                </c:pt>
                <c:pt idx="918">
                  <c:v>0.006805302661402175</c:v>
                </c:pt>
                <c:pt idx="919">
                  <c:v>0.006703542455957063</c:v>
                </c:pt>
                <c:pt idx="920">
                  <c:v>0.006603066163900313</c:v>
                </c:pt>
                <c:pt idx="921">
                  <c:v>0.006503861721197052</c:v>
                </c:pt>
                <c:pt idx="922">
                  <c:v>0.0064059171085232725</c:v>
                </c:pt>
                <c:pt idx="923">
                  <c:v>0.006309220352311781</c:v>
                </c:pt>
                <c:pt idx="924">
                  <c:v>0.006213759525774289</c:v>
                </c:pt>
                <c:pt idx="925">
                  <c:v>0.006119522749899715</c:v>
                </c:pt>
                <c:pt idx="926">
                  <c:v>0.006026498194428856</c:v>
                </c:pt>
                <c:pt idx="927">
                  <c:v>0.005934674078805585</c:v>
                </c:pt>
                <c:pt idx="928">
                  <c:v>0.005844038673104762</c:v>
                </c:pt>
                <c:pt idx="929">
                  <c:v>0.005754580298936942</c:v>
                </c:pt>
                <c:pt idx="930">
                  <c:v>0.005666287330330085</c:v>
                </c:pt>
                <c:pt idx="931">
                  <c:v>0.00557914819458844</c:v>
                </c:pt>
                <c:pt idx="932">
                  <c:v>0.0054931513731287344</c:v>
                </c:pt>
                <c:pt idx="933">
                  <c:v>0.0054082854022938585</c:v>
                </c:pt>
                <c:pt idx="934">
                  <c:v>0.00532453887414421</c:v>
                </c:pt>
                <c:pt idx="935">
                  <c:v>0.00524190043722688</c:v>
                </c:pt>
                <c:pt idx="936">
                  <c:v>0.005160358797322852</c:v>
                </c:pt>
                <c:pt idx="937">
                  <c:v>0.0050799027181724025</c:v>
                </c:pt>
                <c:pt idx="938">
                  <c:v>0.005000521022178854</c:v>
                </c:pt>
                <c:pt idx="939">
                  <c:v>0.004922202591090938</c:v>
                </c:pt>
                <c:pt idx="940">
                  <c:v>0.00484493636666385</c:v>
                </c:pt>
                <c:pt idx="941">
                  <c:v>0.004768711351299307</c:v>
                </c:pt>
                <c:pt idx="942">
                  <c:v>0.004693516608664683</c:v>
                </c:pt>
                <c:pt idx="943">
                  <c:v>0.004619341264291531</c:v>
                </c:pt>
                <c:pt idx="944">
                  <c:v>0.004546174506153573</c:v>
                </c:pt>
                <c:pt idx="945">
                  <c:v>0.004474005585224465</c:v>
                </c:pt>
                <c:pt idx="946">
                  <c:v>0.004402823816015451</c:v>
                </c:pt>
                <c:pt idx="947">
                  <c:v>0.004332618577093167</c:v>
                </c:pt>
                <c:pt idx="948">
                  <c:v>0.004263379311577785</c:v>
                </c:pt>
                <c:pt idx="949">
                  <c:v>0.00419509552762166</c:v>
                </c:pt>
                <c:pt idx="950">
                  <c:v>0.004127756798868775</c:v>
                </c:pt>
                <c:pt idx="951">
                  <c:v>0.004061352764895091</c:v>
                </c:pt>
                <c:pt idx="952">
                  <c:v>0.00399587313163011</c:v>
                </c:pt>
                <c:pt idx="953">
                  <c:v>0.003931307671759787</c:v>
                </c:pt>
                <c:pt idx="954">
                  <c:v>0.0038676462251110424</c:v>
                </c:pt>
                <c:pt idx="955">
                  <c:v>0.003804878699018085</c:v>
                </c:pt>
                <c:pt idx="956">
                  <c:v>0.0037429950686707525</c:v>
                </c:pt>
                <c:pt idx="957">
                  <c:v>0.003681985377445102</c:v>
                </c:pt>
                <c:pt idx="958">
                  <c:v>0.0036218397372164315</c:v>
                </c:pt>
                <c:pt idx="959">
                  <c:v>0.0035625483286550073</c:v>
                </c:pt>
                <c:pt idx="960">
                  <c:v>0.0035041014015046532</c:v>
                </c:pt>
                <c:pt idx="961">
                  <c:v>0.0034464892748444936</c:v>
                </c:pt>
                <c:pt idx="962">
                  <c:v>0.003389702337333972</c:v>
                </c:pt>
                <c:pt idx="963">
                  <c:v>0.00333373104744149</c:v>
                </c:pt>
                <c:pt idx="964">
                  <c:v>0.0032785659336567693</c:v>
                </c:pt>
                <c:pt idx="965">
                  <c:v>0.0032241975946872376</c:v>
                </c:pt>
                <c:pt idx="966">
                  <c:v>0.0031706166996386337</c:v>
                </c:pt>
                <c:pt idx="967">
                  <c:v>0.0031178139881800383</c:v>
                </c:pt>
                <c:pt idx="968">
                  <c:v>0.003065780270693594</c:v>
                </c:pt>
                <c:pt idx="969">
                  <c:v>0.0030145064284090926</c:v>
                </c:pt>
                <c:pt idx="970">
                  <c:v>0.0029639834135236826</c:v>
                </c:pt>
                <c:pt idx="971">
                  <c:v>0.002914202249306911</c:v>
                </c:pt>
                <c:pt idx="972">
                  <c:v>0.002865154030191316</c:v>
                </c:pt>
                <c:pt idx="973">
                  <c:v>0.0028168299218487964</c:v>
                </c:pt>
                <c:pt idx="974">
                  <c:v>0.002769221161252995</c:v>
                </c:pt>
                <c:pt idx="975">
                  <c:v>0.002722319056727898</c:v>
                </c:pt>
                <c:pt idx="976">
                  <c:v>0.002676114987982875</c:v>
                </c:pt>
                <c:pt idx="977">
                  <c:v>0.0026306004061343907</c:v>
                </c:pt>
                <c:pt idx="978">
                  <c:v>0.002585766833714605</c:v>
                </c:pt>
                <c:pt idx="979">
                  <c:v>0.00254160586466709</c:v>
                </c:pt>
                <c:pt idx="980">
                  <c:v>0.002498109164329858</c:v>
                </c:pt>
                <c:pt idx="981">
                  <c:v>0.0024552684694059516</c:v>
                </c:pt>
                <c:pt idx="982">
                  <c:v>0.0024130755879218043</c:v>
                </c:pt>
                <c:pt idx="983">
                  <c:v>0.0023715223991735736</c:v>
                </c:pt>
                <c:pt idx="984">
                  <c:v>0.002330600853661686</c:v>
                </c:pt>
                <c:pt idx="985">
                  <c:v>0.0022903029730138077</c:v>
                </c:pt>
                <c:pt idx="986">
                  <c:v>0.002250620849896436</c:v>
                </c:pt>
                <c:pt idx="987">
                  <c:v>0.0022115466479153616</c:v>
                </c:pt>
                <c:pt idx="988">
                  <c:v>0.002173072601505171</c:v>
                </c:pt>
                <c:pt idx="989">
                  <c:v>0.0021351910158080535</c:v>
                </c:pt>
                <c:pt idx="990">
                  <c:v>0.002097894266542085</c:v>
                </c:pt>
                <c:pt idx="991">
                  <c:v>0.002061174799859206</c:v>
                </c:pt>
                <c:pt idx="992">
                  <c:v>0.002025025132193128</c:v>
                </c:pt>
                <c:pt idx="993">
                  <c:v>0.001989437850097353</c:v>
                </c:pt>
                <c:pt idx="994">
                  <c:v>0.001954405610073513</c:v>
                </c:pt>
                <c:pt idx="995">
                  <c:v>0.0019199211383902493</c:v>
                </c:pt>
                <c:pt idx="996">
                  <c:v>0.001885977230892842</c:v>
                </c:pt>
                <c:pt idx="997">
                  <c:v>0.0018525667528037641</c:v>
                </c:pt>
                <c:pt idx="998">
                  <c:v>0.0018196826385143848</c:v>
                </c:pt>
                <c:pt idx="999">
                  <c:v>0.001787317891368039</c:v>
                </c:pt>
              </c:numCache>
            </c:numRef>
          </c:yVal>
          <c:smooth val="1"/>
        </c:ser>
        <c:ser>
          <c:idx val="46"/>
          <c:order val="46"/>
          <c:tx>
            <c:v>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Entry'!$Q$65:$Q$66</c:f>
              <c:numCache>
                <c:ptCount val="2"/>
                <c:pt idx="0">
                  <c:v>7.140499999999999</c:v>
                </c:pt>
                <c:pt idx="1">
                  <c:v>22.2881</c:v>
                </c:pt>
              </c:numCache>
            </c:numRef>
          </c:xVal>
          <c:yVal>
            <c:numRef>
              <c:f>'Data Entry'!$R$65:$R$66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656194"/>
        <c:axId val="23905747"/>
      </c:scatterChart>
      <c:valAx>
        <c:axId val="26561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05747"/>
        <c:crosses val="max"/>
        <c:crossBetween val="midCat"/>
        <c:dispUnits/>
      </c:valAx>
      <c:valAx>
        <c:axId val="2390574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Adjusted 
Relative Frequency</a:t>
                </a:r>
              </a:p>
            </c:rich>
          </c:tx>
          <c:layout>
            <c:manualLayout>
              <c:xMode val="factor"/>
              <c:yMode val="factor"/>
              <c:x val="0.001"/>
              <c:y val="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61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</xdr:row>
      <xdr:rowOff>9525</xdr:rowOff>
    </xdr:from>
    <xdr:to>
      <xdr:col>8</xdr:col>
      <xdr:colOff>9525</xdr:colOff>
      <xdr:row>21</xdr:row>
      <xdr:rowOff>47625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723900" y="3028950"/>
          <a:ext cx="4724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 When printing this page, highlight the area to be printed; otherwise, the output will be very long.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</cdr:x>
      <cdr:y>0.66375</cdr:y>
    </cdr:from>
    <cdr:to>
      <cdr:x>1</cdr:x>
      <cdr:y>0.997</cdr:y>
    </cdr:to>
    <cdr:sp>
      <cdr:nvSpPr>
        <cdr:cNvPr id="1" name="Rectangle 2"/>
        <cdr:cNvSpPr>
          <a:spLocks/>
        </cdr:cNvSpPr>
      </cdr:nvSpPr>
      <cdr:spPr>
        <a:xfrm>
          <a:off x="3514725" y="1762125"/>
          <a:ext cx="542925" cy="885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47625</xdr:rowOff>
    </xdr:from>
    <xdr:to>
      <xdr:col>2</xdr:col>
      <xdr:colOff>4162425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1314450" y="266700"/>
        <a:ext cx="4067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7" width="9.7109375" style="39" customWidth="1"/>
    <col min="8" max="8" width="13.57421875" style="39" customWidth="1"/>
    <col min="9" max="13" width="9.7109375" style="69" customWidth="1"/>
    <col min="14" max="14" width="9.7109375" style="39" customWidth="1"/>
    <col min="15" max="16" width="9.140625" style="2" customWidth="1"/>
    <col min="17" max="17" width="9.140625" style="38" customWidth="1"/>
    <col min="18" max="18" width="9.140625" style="39" customWidth="1"/>
    <col min="19" max="19" width="9.140625" style="2" customWidth="1"/>
    <col min="20" max="20" width="9.8515625" style="2" customWidth="1"/>
    <col min="21" max="21" width="9.140625" style="39" customWidth="1"/>
    <col min="22" max="22" width="11.00390625" style="39" customWidth="1"/>
    <col min="23" max="24" width="11.28125" style="39" customWidth="1"/>
    <col min="25" max="27" width="11.00390625" style="39" customWidth="1"/>
    <col min="28" max="30" width="11.00390625" style="2" bestFit="1" customWidth="1"/>
    <col min="31" max="31" width="12.00390625" style="2" bestFit="1" customWidth="1"/>
    <col min="32" max="32" width="12.00390625" style="2" customWidth="1"/>
    <col min="33" max="34" width="9.140625" style="2" customWidth="1"/>
    <col min="35" max="39" width="9.140625" style="39" customWidth="1"/>
    <col min="40" max="49" width="9.140625" style="2" customWidth="1"/>
    <col min="50" max="50" width="10.7109375" style="2" customWidth="1"/>
    <col min="51" max="51" width="9.421875" style="2" customWidth="1"/>
    <col min="52" max="53" width="9.140625" style="2" customWidth="1"/>
    <col min="54" max="54" width="8.8515625" style="39" customWidth="1"/>
    <col min="55" max="16384" width="9.140625" style="2" customWidth="1"/>
  </cols>
  <sheetData>
    <row r="1" spans="1:56" ht="18.75" customHeight="1" thickBot="1" thickTop="1">
      <c r="A1" s="36" t="s">
        <v>0</v>
      </c>
      <c r="B1" s="72" t="s">
        <v>76</v>
      </c>
      <c r="C1" s="73"/>
      <c r="D1" s="73"/>
      <c r="E1" s="73"/>
      <c r="F1" s="73"/>
      <c r="G1" s="73"/>
      <c r="H1" s="74"/>
      <c r="I1" s="68"/>
      <c r="J1" s="68"/>
      <c r="K1" s="68"/>
      <c r="L1" s="68"/>
      <c r="M1" s="68"/>
      <c r="N1" s="37" t="s">
        <v>59</v>
      </c>
      <c r="T1" s="2" t="s">
        <v>1</v>
      </c>
      <c r="U1" s="39" t="s">
        <v>23</v>
      </c>
      <c r="V1" s="39" t="s">
        <v>2</v>
      </c>
      <c r="W1" s="39" t="s">
        <v>3</v>
      </c>
      <c r="X1" s="39" t="s">
        <v>4</v>
      </c>
      <c r="Y1" s="39" t="s">
        <v>5</v>
      </c>
      <c r="Z1" s="39" t="s">
        <v>6</v>
      </c>
      <c r="AA1" s="39" t="s">
        <v>7</v>
      </c>
      <c r="AB1" s="2" t="s">
        <v>14</v>
      </c>
      <c r="AC1" s="2" t="s">
        <v>15</v>
      </c>
      <c r="AD1" s="2" t="s">
        <v>16</v>
      </c>
      <c r="AE1" s="2" t="s">
        <v>17</v>
      </c>
      <c r="AG1" s="2" t="s">
        <v>18</v>
      </c>
      <c r="AI1" s="39" t="s">
        <v>19</v>
      </c>
      <c r="AN1" s="2" t="s">
        <v>20</v>
      </c>
      <c r="AS1" s="2" t="s">
        <v>21</v>
      </c>
      <c r="AX1" s="39" t="s">
        <v>56</v>
      </c>
      <c r="AY1" s="39" t="s">
        <v>57</v>
      </c>
      <c r="BA1" s="2" t="s">
        <v>47</v>
      </c>
      <c r="BD1" s="2" t="s">
        <v>74</v>
      </c>
    </row>
    <row r="2" spans="1:57" ht="12" customHeight="1" thickTop="1">
      <c r="A2" s="1">
        <v>10</v>
      </c>
      <c r="B2" s="40" t="s">
        <v>77</v>
      </c>
      <c r="C2" s="41"/>
      <c r="D2" s="41"/>
      <c r="E2" s="41"/>
      <c r="F2" s="41"/>
      <c r="G2" s="41"/>
      <c r="H2" s="42"/>
      <c r="I2" s="70"/>
      <c r="J2" s="70"/>
      <c r="K2" s="70"/>
      <c r="L2" s="70"/>
      <c r="M2" s="70"/>
      <c r="N2" s="37">
        <f>IF(ISNUMBER($A2)=TRUE,1,IF(ISBLANK($A2)=TRUE,1,0))</f>
        <v>1</v>
      </c>
      <c r="Q2" s="38" t="s">
        <v>8</v>
      </c>
      <c r="R2" s="39">
        <f>COUNT($A$2:$A$1001)</f>
        <v>14</v>
      </c>
      <c r="S2" s="43"/>
      <c r="T2" s="43">
        <f>$R$4</f>
        <v>10</v>
      </c>
      <c r="U2" s="39">
        <f>IF($T3&lt;=$R$5,(COUNT($V$2:$V$1001))/($R$2*$R$7),"")</f>
        <v>0.03968253968253968</v>
      </c>
      <c r="V2" s="39">
        <f aca="true" t="shared" si="0" ref="V2:V65">IF(ISBLANK($A2)=FALSE,IF($A2&lt;=$T$3,1,""),"")</f>
        <v>1</v>
      </c>
      <c r="W2" s="39">
        <f aca="true" t="shared" si="1" ref="W2:W65">IF(ISBLANK($A2)=FALSE,IF($A2&lt;=$T$4,IF($A2&gt;$T$3,1,""),""),"")</f>
      </c>
      <c r="X2" s="39">
        <f aca="true" t="shared" si="2" ref="X2:X65">IF(ISBLANK($A2)=FALSE,IF($A2&lt;=$T$5,IF($A2&gt;$T$4,1,""),""),"")</f>
      </c>
      <c r="Y2" s="39">
        <f aca="true" t="shared" si="3" ref="Y2:Y65">IF(ISBLANK($A2)=FALSE,IF($A2&lt;=$T$6,IF($A2&gt;$T$5,1,""),""),"")</f>
      </c>
      <c r="Z2" s="39">
        <f aca="true" t="shared" si="4" ref="Z2:Z65">IF(ISBLANK($A2)=FALSE,IF($A2&lt;=$T$7,IF($A2&gt;$T$6,1,""),""),"")</f>
      </c>
      <c r="AA2" s="39">
        <f aca="true" t="shared" si="5" ref="AA2:AA65">IF(ISBLANK($A2)=FALSE,IF($A2&lt;=$T$8,IF($A2&gt;$T$7,1,""),""),"")</f>
      </c>
      <c r="AB2" s="39">
        <f aca="true" t="shared" si="6" ref="AB2:AB65">IF(ISBLANK($A2)=FALSE,IF($A2&lt;=$T$9,IF($A2&gt;$T$8,1,""),""),"")</f>
      </c>
      <c r="AC2" s="39">
        <f aca="true" t="shared" si="7" ref="AC2:AC65">IF(ISBLANK($A2)=FALSE,IF($A2&lt;=$T$10,IF($A2&gt;$T$9,1,""),""),"")</f>
      </c>
      <c r="AD2" s="39">
        <f aca="true" t="shared" si="8" ref="AD2:AD65">IF(ISBLANK($A2)=FALSE,IF($A2&lt;=$T$11,IF($A2&gt;$T$10,1,""),""),"")</f>
      </c>
      <c r="AE2" s="39">
        <f aca="true" t="shared" si="9" ref="AE2:AE65">IF(ISBLANK($A2)=FALSE,IF($A2&gt;$T$11,1,""),"")</f>
      </c>
      <c r="AF2" s="39"/>
      <c r="AH2" s="39">
        <f>$T2</f>
        <v>10</v>
      </c>
      <c r="AI2" s="39">
        <f>$T2</f>
        <v>10</v>
      </c>
      <c r="AJ2" s="39">
        <v>0</v>
      </c>
      <c r="AK2" s="39">
        <f>$U2</f>
        <v>0.03968253968253968</v>
      </c>
      <c r="AM2" s="39">
        <f>$T2</f>
        <v>10</v>
      </c>
      <c r="AN2" s="2">
        <f>$T3</f>
        <v>11.8</v>
      </c>
      <c r="AO2" s="2">
        <f>$U2</f>
        <v>0.03968253968253968</v>
      </c>
      <c r="AP2" s="2">
        <f>$U2</f>
        <v>0.03968253968253968</v>
      </c>
      <c r="AR2" s="2">
        <f>$T3</f>
        <v>11.8</v>
      </c>
      <c r="AS2" s="2">
        <f>$T3</f>
        <v>11.8</v>
      </c>
      <c r="AT2" s="39">
        <f>$U2</f>
        <v>0.03968253968253968</v>
      </c>
      <c r="AU2" s="2">
        <v>0</v>
      </c>
      <c r="AX2" s="2">
        <v>0.023988464003418072</v>
      </c>
      <c r="AY2" s="39">
        <f>$U$26+$AX2*MAX($U$2:$U$11)</f>
        <v>-0.1609551276182338</v>
      </c>
      <c r="BA2" s="2">
        <f aca="true" t="shared" si="10" ref="BA2:BA65">IF(ISBLANK($A2)=TRUE,$AY$2,$AY2)</f>
        <v>-0.1609551276182338</v>
      </c>
      <c r="BB2" s="37">
        <f>IF(ISBLANK($A2)=TRUE,$A$2,IF(ISNUMBER($A2)=TRUE,$A2,$A$2))</f>
        <v>10</v>
      </c>
      <c r="BC2" s="37"/>
      <c r="BD2" s="37">
        <f>$Q$65</f>
        <v>7.140499999999999</v>
      </c>
      <c r="BE2" s="2">
        <f>NORMDIST($BD2,$R$12,$R$16,FALSE)</f>
        <v>0.0017554655834342088</v>
      </c>
    </row>
    <row r="3" spans="1:57" ht="12.75" customHeight="1">
      <c r="A3" s="1">
        <v>14</v>
      </c>
      <c r="B3" s="64"/>
      <c r="C3" s="44"/>
      <c r="D3" s="41"/>
      <c r="E3" s="41"/>
      <c r="F3" s="41"/>
      <c r="G3" s="41"/>
      <c r="H3" s="42"/>
      <c r="I3" s="70"/>
      <c r="J3" s="70"/>
      <c r="K3" s="70"/>
      <c r="L3" s="70"/>
      <c r="M3" s="70"/>
      <c r="N3" s="37">
        <f aca="true" t="shared" si="11" ref="N3:N66">IF(ISNUMBER($A3)=TRUE,1,IF(ISBLANK($A3)=TRUE,1,0))</f>
        <v>1</v>
      </c>
      <c r="Q3" s="38" t="s">
        <v>9</v>
      </c>
      <c r="R3" s="39">
        <f>IF(ROUND(LOG($R$2,2),0)+1&gt;3,ROUND(LOG($R$2,2),0)+1,3)</f>
        <v>5</v>
      </c>
      <c r="S3" s="45"/>
      <c r="T3" s="43">
        <f>IF($T$2+$R$7&lt;=$R$5,$T$2+$R$7,"")</f>
        <v>11.8</v>
      </c>
      <c r="U3" s="39">
        <f>IF($T4&lt;=$R$5,(COUNT($W$2:$W$1001))/($R$2*$R$7),"")</f>
        <v>0.11904761904761905</v>
      </c>
      <c r="V3" s="39">
        <f t="shared" si="0"/>
      </c>
      <c r="W3" s="39">
        <f t="shared" si="1"/>
      </c>
      <c r="X3" s="39">
        <f t="shared" si="2"/>
        <v>1</v>
      </c>
      <c r="Y3" s="39">
        <f t="shared" si="3"/>
      </c>
      <c r="Z3" s="39">
        <f t="shared" si="4"/>
      </c>
      <c r="AA3" s="39">
        <f t="shared" si="5"/>
      </c>
      <c r="AB3" s="39">
        <f t="shared" si="6"/>
      </c>
      <c r="AC3" s="39">
        <f t="shared" si="7"/>
      </c>
      <c r="AD3" s="39">
        <f t="shared" si="8"/>
      </c>
      <c r="AE3" s="39">
        <f t="shared" si="9"/>
      </c>
      <c r="AF3" s="39"/>
      <c r="AH3" s="39">
        <f aca="true" t="shared" si="12" ref="AH3:AH11">$T3</f>
        <v>11.8</v>
      </c>
      <c r="AI3" s="39">
        <f aca="true" t="shared" si="13" ref="AI3:AI11">$T3</f>
        <v>11.8</v>
      </c>
      <c r="AJ3" s="39">
        <v>0</v>
      </c>
      <c r="AK3" s="39">
        <f aca="true" t="shared" si="14" ref="AK3:AK11">$U3</f>
        <v>0.11904761904761905</v>
      </c>
      <c r="AM3" s="39">
        <f aca="true" t="shared" si="15" ref="AM3:AM11">$T3</f>
        <v>11.8</v>
      </c>
      <c r="AN3" s="2">
        <f aca="true" t="shared" si="16" ref="AN3:AN11">$T4</f>
        <v>13.6</v>
      </c>
      <c r="AO3" s="2">
        <f aca="true" t="shared" si="17" ref="AO3:AP11">$U3</f>
        <v>0.11904761904761905</v>
      </c>
      <c r="AP3" s="2">
        <f t="shared" si="17"/>
        <v>0.11904761904761905</v>
      </c>
      <c r="AR3" s="2">
        <f aca="true" t="shared" si="18" ref="AR3:AR11">$T4</f>
        <v>13.6</v>
      </c>
      <c r="AS3" s="2">
        <f aca="true" t="shared" si="19" ref="AS3:AS11">$T4</f>
        <v>13.6</v>
      </c>
      <c r="AT3" s="39">
        <f aca="true" t="shared" si="20" ref="AT3:AT11">$U3</f>
        <v>0.11904761904761905</v>
      </c>
      <c r="AU3" s="2">
        <v>0</v>
      </c>
      <c r="AV3" s="2" t="s">
        <v>58</v>
      </c>
      <c r="AX3" s="2">
        <v>0.026989654225287638</v>
      </c>
      <c r="AY3" s="39">
        <f aca="true" t="shared" si="21" ref="AY3:AY66">$U$26+$AX3*MAX($U$2:$U$11)</f>
        <v>-0.16024055851778868</v>
      </c>
      <c r="BA3" s="2">
        <f t="shared" si="10"/>
        <v>-0.16024055851778868</v>
      </c>
      <c r="BB3" s="37">
        <f aca="true" t="shared" si="22" ref="BB3:BB66">IF(ISBLANK($A3)=TRUE,$A$2,IF(ISNUMBER($A3)=TRUE,$A3,$A$2))</f>
        <v>14</v>
      </c>
      <c r="BD3" s="37">
        <f>$BD2+0.001*($Q$66-$Q$65)</f>
        <v>7.155647599999999</v>
      </c>
      <c r="BE3" s="2">
        <f aca="true" t="shared" si="23" ref="BE3:BE66">NORMDIST($BD3,$R$12,$R$16,FALSE)</f>
        <v>0.0017873178913676278</v>
      </c>
    </row>
    <row r="4" spans="1:57" ht="12.75">
      <c r="A4" s="1">
        <v>15</v>
      </c>
      <c r="B4" s="65" t="s">
        <v>78</v>
      </c>
      <c r="C4" s="46"/>
      <c r="D4" s="41"/>
      <c r="E4" s="41"/>
      <c r="F4" s="41"/>
      <c r="G4" s="41"/>
      <c r="H4" s="42"/>
      <c r="I4" s="70"/>
      <c r="J4" s="70"/>
      <c r="K4" s="70"/>
      <c r="L4" s="70"/>
      <c r="M4" s="70"/>
      <c r="N4" s="37">
        <f t="shared" si="11"/>
        <v>1</v>
      </c>
      <c r="Q4" s="38" t="s">
        <v>10</v>
      </c>
      <c r="R4" s="39">
        <f>MIN($A$2:$A$1001)</f>
        <v>10</v>
      </c>
      <c r="S4" s="45"/>
      <c r="T4" s="43">
        <f>IF($T$2+(2*$R$7)&lt;=$R$5,$T$2+(2*$R$7),"")</f>
        <v>13.6</v>
      </c>
      <c r="U4" s="39">
        <f>IF($T5&lt;=$R$5,(COUNT($X$2:$X$1001))/($R$2*$R$7),"")</f>
        <v>0.2380952380952381</v>
      </c>
      <c r="V4" s="39">
        <f t="shared" si="0"/>
      </c>
      <c r="W4" s="39">
        <f t="shared" si="1"/>
      </c>
      <c r="X4" s="39">
        <f t="shared" si="2"/>
        <v>1</v>
      </c>
      <c r="Y4" s="39">
        <f t="shared" si="3"/>
      </c>
      <c r="Z4" s="39">
        <f t="shared" si="4"/>
      </c>
      <c r="AA4" s="39">
        <f t="shared" si="5"/>
      </c>
      <c r="AB4" s="39">
        <f t="shared" si="6"/>
      </c>
      <c r="AC4" s="39">
        <f t="shared" si="7"/>
      </c>
      <c r="AD4" s="39">
        <f t="shared" si="8"/>
      </c>
      <c r="AE4" s="39">
        <f t="shared" si="9"/>
      </c>
      <c r="AF4" s="39"/>
      <c r="AH4" s="39">
        <f t="shared" si="12"/>
        <v>13.6</v>
      </c>
      <c r="AI4" s="39">
        <f t="shared" si="13"/>
        <v>13.6</v>
      </c>
      <c r="AJ4" s="39">
        <v>0</v>
      </c>
      <c r="AK4" s="39">
        <f t="shared" si="14"/>
        <v>0.2380952380952381</v>
      </c>
      <c r="AM4" s="39">
        <f t="shared" si="15"/>
        <v>13.6</v>
      </c>
      <c r="AN4" s="2">
        <f t="shared" si="16"/>
        <v>15.4</v>
      </c>
      <c r="AO4" s="2">
        <f t="shared" si="17"/>
        <v>0.2380952380952381</v>
      </c>
      <c r="AP4" s="2">
        <f t="shared" si="17"/>
        <v>0.2380952380952381</v>
      </c>
      <c r="AR4" s="2">
        <f t="shared" si="18"/>
        <v>15.4</v>
      </c>
      <c r="AS4" s="2">
        <f t="shared" si="19"/>
        <v>15.4</v>
      </c>
      <c r="AT4" s="39">
        <f t="shared" si="20"/>
        <v>0.2380952380952381</v>
      </c>
      <c r="AU4" s="2">
        <v>0</v>
      </c>
      <c r="AX4" s="2">
        <v>-0.002562639240699483</v>
      </c>
      <c r="AY4" s="39">
        <f t="shared" si="21"/>
        <v>-0.16727681886683324</v>
      </c>
      <c r="BA4" s="2">
        <f t="shared" si="10"/>
        <v>-0.16727681886683324</v>
      </c>
      <c r="BB4" s="37">
        <f t="shared" si="22"/>
        <v>15</v>
      </c>
      <c r="BD4" s="37">
        <f aca="true" t="shared" si="24" ref="BD4:BD67">$BD3+0.001*($Q$66-$Q$65)</f>
        <v>7.170795199999999</v>
      </c>
      <c r="BE4" s="2">
        <f t="shared" si="23"/>
        <v>0.0018196826385139678</v>
      </c>
    </row>
    <row r="5" spans="1:57" ht="12.75">
      <c r="A5" s="1">
        <v>18</v>
      </c>
      <c r="B5" s="64" t="s">
        <v>65</v>
      </c>
      <c r="C5" s="44"/>
      <c r="D5" s="41"/>
      <c r="E5" s="41"/>
      <c r="F5" s="41"/>
      <c r="G5" s="41"/>
      <c r="H5" s="42"/>
      <c r="I5" s="70"/>
      <c r="J5" s="70"/>
      <c r="K5" s="70"/>
      <c r="L5" s="70"/>
      <c r="M5" s="70"/>
      <c r="N5" s="37">
        <f t="shared" si="11"/>
        <v>1</v>
      </c>
      <c r="Q5" s="38" t="s">
        <v>11</v>
      </c>
      <c r="R5" s="39">
        <f>MAX($A$2:$A$1001)</f>
        <v>19</v>
      </c>
      <c r="S5" s="45"/>
      <c r="T5" s="43">
        <f>IF($T$2+(3*$R$7)&lt;=$R$5,$T$2+(3*$R$7),"")</f>
        <v>15.4</v>
      </c>
      <c r="U5" s="39">
        <f>IF($T6&lt;=$R$5,(COUNT($Y$2:$Y$1001))/($R$2*$R$7),"")</f>
        <v>0.03968253968253968</v>
      </c>
      <c r="V5" s="39">
        <f t="shared" si="0"/>
      </c>
      <c r="W5" s="39">
        <f t="shared" si="1"/>
      </c>
      <c r="X5" s="39">
        <f t="shared" si="2"/>
      </c>
      <c r="Y5" s="39">
        <f t="shared" si="3"/>
      </c>
      <c r="Z5" s="39">
        <f t="shared" si="4"/>
        <v>1</v>
      </c>
      <c r="AA5" s="39">
        <f t="shared" si="5"/>
      </c>
      <c r="AB5" s="39">
        <f t="shared" si="6"/>
      </c>
      <c r="AC5" s="39">
        <f t="shared" si="7"/>
      </c>
      <c r="AD5" s="39">
        <f t="shared" si="8"/>
      </c>
      <c r="AE5" s="39">
        <f t="shared" si="9"/>
      </c>
      <c r="AF5" s="39"/>
      <c r="AH5" s="39">
        <f t="shared" si="12"/>
        <v>15.4</v>
      </c>
      <c r="AI5" s="39">
        <f t="shared" si="13"/>
        <v>15.4</v>
      </c>
      <c r="AJ5" s="39">
        <v>0</v>
      </c>
      <c r="AK5" s="39">
        <f t="shared" si="14"/>
        <v>0.03968253968253968</v>
      </c>
      <c r="AM5" s="39">
        <f t="shared" si="15"/>
        <v>15.4</v>
      </c>
      <c r="AN5" s="2">
        <f t="shared" si="16"/>
        <v>17.2</v>
      </c>
      <c r="AO5" s="2">
        <f t="shared" si="17"/>
        <v>0.03968253968253968</v>
      </c>
      <c r="AP5" s="2">
        <f t="shared" si="17"/>
        <v>0.03968253968253968</v>
      </c>
      <c r="AR5" s="2">
        <f t="shared" si="18"/>
        <v>17.2</v>
      </c>
      <c r="AS5" s="2">
        <f t="shared" si="19"/>
        <v>17.2</v>
      </c>
      <c r="AT5" s="39">
        <f t="shared" si="20"/>
        <v>0.03968253968253968</v>
      </c>
      <c r="AU5" s="2">
        <v>0</v>
      </c>
      <c r="AV5" s="2" t="s">
        <v>58</v>
      </c>
      <c r="AX5" s="2">
        <v>0.014695577867976928</v>
      </c>
      <c r="AY5" s="39">
        <f t="shared" si="21"/>
        <v>-0.16316771955524362</v>
      </c>
      <c r="BA5" s="2">
        <f t="shared" si="10"/>
        <v>-0.16316771955524362</v>
      </c>
      <c r="BB5" s="37">
        <f t="shared" si="22"/>
        <v>18</v>
      </c>
      <c r="BD5" s="37">
        <f t="shared" si="24"/>
        <v>7.1859427999999985</v>
      </c>
      <c r="BE5" s="2">
        <f t="shared" si="23"/>
        <v>0.0018525667528033413</v>
      </c>
    </row>
    <row r="6" spans="1:57" ht="12.75">
      <c r="A6" s="1">
        <v>16</v>
      </c>
      <c r="B6" s="64" t="s">
        <v>61</v>
      </c>
      <c r="C6" s="44"/>
      <c r="D6" s="41"/>
      <c r="E6" s="41"/>
      <c r="F6" s="41"/>
      <c r="G6" s="41"/>
      <c r="H6" s="42"/>
      <c r="I6" s="70"/>
      <c r="J6" s="70"/>
      <c r="K6" s="70"/>
      <c r="L6" s="70"/>
      <c r="M6" s="70"/>
      <c r="N6" s="37">
        <f t="shared" si="11"/>
        <v>1</v>
      </c>
      <c r="Q6" s="38" t="s">
        <v>12</v>
      </c>
      <c r="R6" s="39">
        <f>$R$5-$R$4</f>
        <v>9</v>
      </c>
      <c r="S6" s="45"/>
      <c r="T6" s="43">
        <f>IF($T$2+(4*$R$7)&lt;=$R$5,$T$2+(4*$R$7),"")</f>
        <v>17.2</v>
      </c>
      <c r="U6" s="39">
        <f>IF($T7&lt;=$R$5,(COUNT($Z$2:$Z$1001))/($R$2*$R$7),"")</f>
        <v>0.11904761904761905</v>
      </c>
      <c r="V6" s="39">
        <f t="shared" si="0"/>
      </c>
      <c r="W6" s="39">
        <f t="shared" si="1"/>
      </c>
      <c r="X6" s="39">
        <f t="shared" si="2"/>
      </c>
      <c r="Y6" s="39">
        <f t="shared" si="3"/>
        <v>1</v>
      </c>
      <c r="Z6" s="39">
        <f t="shared" si="4"/>
      </c>
      <c r="AA6" s="39">
        <f t="shared" si="5"/>
      </c>
      <c r="AB6" s="39">
        <f t="shared" si="6"/>
      </c>
      <c r="AC6" s="39">
        <f t="shared" si="7"/>
      </c>
      <c r="AD6" s="39">
        <f t="shared" si="8"/>
      </c>
      <c r="AE6" s="39">
        <f t="shared" si="9"/>
      </c>
      <c r="AF6" s="39"/>
      <c r="AH6" s="39">
        <f t="shared" si="12"/>
        <v>17.2</v>
      </c>
      <c r="AI6" s="39">
        <f t="shared" si="13"/>
        <v>17.2</v>
      </c>
      <c r="AJ6" s="39">
        <v>0</v>
      </c>
      <c r="AK6" s="39">
        <f t="shared" si="14"/>
        <v>0.11904761904761905</v>
      </c>
      <c r="AM6" s="39">
        <f t="shared" si="15"/>
        <v>17.2</v>
      </c>
      <c r="AN6" s="2">
        <f t="shared" si="16"/>
        <v>19</v>
      </c>
      <c r="AO6" s="2">
        <f t="shared" si="17"/>
        <v>0.11904761904761905</v>
      </c>
      <c r="AP6" s="2">
        <f t="shared" si="17"/>
        <v>0.11904761904761905</v>
      </c>
      <c r="AR6" s="2">
        <f t="shared" si="18"/>
        <v>19</v>
      </c>
      <c r="AS6" s="2">
        <f t="shared" si="19"/>
        <v>19</v>
      </c>
      <c r="AT6" s="39">
        <f t="shared" si="20"/>
        <v>0.11904761904761905</v>
      </c>
      <c r="AU6" s="2">
        <v>0</v>
      </c>
      <c r="AX6" s="2">
        <v>0.006234015930661946</v>
      </c>
      <c r="AY6" s="39">
        <f t="shared" si="21"/>
        <v>-0.16518237715936623</v>
      </c>
      <c r="BA6" s="2">
        <f t="shared" si="10"/>
        <v>-0.16518237715936623</v>
      </c>
      <c r="BB6" s="37">
        <f t="shared" si="22"/>
        <v>16</v>
      </c>
      <c r="BD6" s="37">
        <f t="shared" si="24"/>
        <v>7.201090399999998</v>
      </c>
      <c r="BE6" s="2">
        <f t="shared" si="23"/>
        <v>0.0018859772308924168</v>
      </c>
    </row>
    <row r="7" spans="1:57" ht="12.75">
      <c r="A7" s="1">
        <v>12</v>
      </c>
      <c r="B7" s="64" t="s">
        <v>62</v>
      </c>
      <c r="C7" s="44"/>
      <c r="D7" s="41"/>
      <c r="E7" s="41"/>
      <c r="F7" s="41"/>
      <c r="G7" s="41"/>
      <c r="H7" s="42"/>
      <c r="I7" s="70"/>
      <c r="J7" s="70"/>
      <c r="K7" s="70"/>
      <c r="L7" s="70"/>
      <c r="M7" s="70"/>
      <c r="N7" s="37">
        <f t="shared" si="11"/>
        <v>1</v>
      </c>
      <c r="Q7" s="38" t="s">
        <v>13</v>
      </c>
      <c r="R7" s="39">
        <f>$R$6/$R$3</f>
        <v>1.8</v>
      </c>
      <c r="S7" s="45"/>
      <c r="T7" s="43">
        <f>IF($T$2+(5*$R$7)&lt;=$R$5,$T$2+(5*$R$7),"")</f>
        <v>19</v>
      </c>
      <c r="U7" s="39">
        <f>IF($T8&lt;=$R$5,(COUNT($AA$2:$AA$1001))/($R$2*$R$7),"")</f>
      </c>
      <c r="V7" s="39">
        <f t="shared" si="0"/>
      </c>
      <c r="W7" s="39">
        <f t="shared" si="1"/>
        <v>1</v>
      </c>
      <c r="X7" s="39">
        <f t="shared" si="2"/>
      </c>
      <c r="Y7" s="39">
        <f t="shared" si="3"/>
      </c>
      <c r="Z7" s="39">
        <f t="shared" si="4"/>
      </c>
      <c r="AA7" s="39">
        <f t="shared" si="5"/>
      </c>
      <c r="AB7" s="39">
        <f t="shared" si="6"/>
      </c>
      <c r="AC7" s="39">
        <f t="shared" si="7"/>
      </c>
      <c r="AD7" s="39">
        <f t="shared" si="8"/>
      </c>
      <c r="AE7" s="39">
        <f t="shared" si="9"/>
      </c>
      <c r="AF7" s="39"/>
      <c r="AH7" s="39">
        <f t="shared" si="12"/>
        <v>19</v>
      </c>
      <c r="AI7" s="39">
        <f t="shared" si="13"/>
        <v>19</v>
      </c>
      <c r="AJ7" s="39">
        <v>0</v>
      </c>
      <c r="AK7" s="39">
        <f t="shared" si="14"/>
      </c>
      <c r="AM7" s="39">
        <f t="shared" si="15"/>
        <v>19</v>
      </c>
      <c r="AN7" s="2">
        <f t="shared" si="16"/>
      </c>
      <c r="AO7" s="2">
        <f t="shared" si="17"/>
      </c>
      <c r="AP7" s="2">
        <f t="shared" si="17"/>
      </c>
      <c r="AR7" s="2">
        <f t="shared" si="18"/>
      </c>
      <c r="AS7" s="2">
        <f t="shared" si="19"/>
      </c>
      <c r="AT7" s="39">
        <f t="shared" si="20"/>
      </c>
      <c r="AU7" s="2">
        <v>0</v>
      </c>
      <c r="AX7" s="2">
        <v>0.0243473616748558</v>
      </c>
      <c r="AY7" s="39">
        <f t="shared" si="21"/>
        <v>-0.16086967579170103</v>
      </c>
      <c r="BA7" s="2">
        <f t="shared" si="10"/>
        <v>-0.16086967579170103</v>
      </c>
      <c r="BB7" s="37">
        <f t="shared" si="22"/>
        <v>12</v>
      </c>
      <c r="BD7" s="37">
        <f t="shared" si="24"/>
        <v>7.216237999999998</v>
      </c>
      <c r="BE7" s="2">
        <f t="shared" si="23"/>
        <v>0.0019199211383898183</v>
      </c>
    </row>
    <row r="8" spans="1:57" ht="12.75">
      <c r="A8" s="1">
        <v>15</v>
      </c>
      <c r="B8" s="64" t="s">
        <v>64</v>
      </c>
      <c r="C8" s="44"/>
      <c r="D8" s="41"/>
      <c r="E8" s="41"/>
      <c r="F8" s="41"/>
      <c r="G8" s="41"/>
      <c r="H8" s="42"/>
      <c r="I8" s="70"/>
      <c r="J8" s="70"/>
      <c r="K8" s="70"/>
      <c r="L8" s="70"/>
      <c r="M8" s="70"/>
      <c r="N8" s="37">
        <f t="shared" si="11"/>
        <v>1</v>
      </c>
      <c r="T8" s="43">
        <f>IF($T$2+(6*$R$7)&lt;=$R$5,$T$2+(6*$R$7),"")</f>
      </c>
      <c r="U8" s="39">
        <f>IF($T9&lt;=$R$5,(COUNT($AB$2:$AB$1001))/($R$2*$R$7),"")</f>
      </c>
      <c r="V8" s="39">
        <f t="shared" si="0"/>
      </c>
      <c r="W8" s="39">
        <f t="shared" si="1"/>
      </c>
      <c r="X8" s="39">
        <f t="shared" si="2"/>
        <v>1</v>
      </c>
      <c r="Y8" s="39">
        <f t="shared" si="3"/>
      </c>
      <c r="Z8" s="39">
        <f t="shared" si="4"/>
      </c>
      <c r="AA8" s="39">
        <f t="shared" si="5"/>
      </c>
      <c r="AB8" s="39">
        <f t="shared" si="6"/>
      </c>
      <c r="AC8" s="39">
        <f t="shared" si="7"/>
      </c>
      <c r="AD8" s="39">
        <f t="shared" si="8"/>
      </c>
      <c r="AE8" s="39">
        <f t="shared" si="9"/>
      </c>
      <c r="AF8" s="39"/>
      <c r="AH8" s="39">
        <f t="shared" si="12"/>
      </c>
      <c r="AI8" s="39">
        <f t="shared" si="13"/>
      </c>
      <c r="AJ8" s="39">
        <v>0</v>
      </c>
      <c r="AK8" s="39">
        <f t="shared" si="14"/>
      </c>
      <c r="AM8" s="39">
        <f t="shared" si="15"/>
      </c>
      <c r="AN8" s="2">
        <f t="shared" si="16"/>
      </c>
      <c r="AO8" s="2">
        <f t="shared" si="17"/>
      </c>
      <c r="AP8" s="2">
        <f t="shared" si="17"/>
      </c>
      <c r="AR8" s="2">
        <f t="shared" si="18"/>
      </c>
      <c r="AS8" s="2">
        <f t="shared" si="19"/>
      </c>
      <c r="AT8" s="39">
        <f t="shared" si="20"/>
      </c>
      <c r="AU8" s="2">
        <v>0</v>
      </c>
      <c r="AX8" s="2">
        <v>0.013814813684499647</v>
      </c>
      <c r="AY8" s="39">
        <f t="shared" si="21"/>
        <v>-0.1633774253132144</v>
      </c>
      <c r="BA8" s="2">
        <f t="shared" si="10"/>
        <v>-0.1633774253132144</v>
      </c>
      <c r="BB8" s="37">
        <f t="shared" si="22"/>
        <v>15</v>
      </c>
      <c r="BD8" s="37">
        <f t="shared" si="24"/>
        <v>7.231385599999998</v>
      </c>
      <c r="BE8" s="2">
        <f t="shared" si="23"/>
        <v>0.001954405610073076</v>
      </c>
    </row>
    <row r="9" spans="1:57" ht="12.75">
      <c r="A9" s="1">
        <v>18</v>
      </c>
      <c r="B9" s="40"/>
      <c r="C9" s="41"/>
      <c r="D9" s="41"/>
      <c r="E9" s="41"/>
      <c r="F9" s="41"/>
      <c r="G9" s="41"/>
      <c r="H9" s="42"/>
      <c r="I9" s="70"/>
      <c r="J9" s="70"/>
      <c r="K9" s="70"/>
      <c r="L9" s="70"/>
      <c r="M9" s="70"/>
      <c r="N9" s="37">
        <f t="shared" si="11"/>
        <v>1</v>
      </c>
      <c r="Q9" s="47" t="s">
        <v>60</v>
      </c>
      <c r="R9" s="3">
        <f>SUM($N$2:$N$1001)</f>
        <v>1000</v>
      </c>
      <c r="T9" s="43">
        <f>IF($T$2+(7*$R$7)&lt;=$R$5,$T$2+(7*$R$7),"")</f>
      </c>
      <c r="U9" s="39">
        <f>IF($T10&lt;=$R$5,(COUNT($AC$2:$AC$1001))/($R$2*$R$7),"")</f>
      </c>
      <c r="V9" s="39">
        <f t="shared" si="0"/>
      </c>
      <c r="W9" s="39">
        <f t="shared" si="1"/>
      </c>
      <c r="X9" s="39">
        <f t="shared" si="2"/>
      </c>
      <c r="Y9" s="39">
        <f t="shared" si="3"/>
      </c>
      <c r="Z9" s="39">
        <f t="shared" si="4"/>
        <v>1</v>
      </c>
      <c r="AA9" s="39">
        <f t="shared" si="5"/>
      </c>
      <c r="AB9" s="39">
        <f t="shared" si="6"/>
      </c>
      <c r="AC9" s="39">
        <f t="shared" si="7"/>
      </c>
      <c r="AD9" s="39">
        <f t="shared" si="8"/>
      </c>
      <c r="AE9" s="39">
        <f t="shared" si="9"/>
      </c>
      <c r="AF9" s="39"/>
      <c r="AH9" s="39">
        <f t="shared" si="12"/>
      </c>
      <c r="AI9" s="39">
        <f t="shared" si="13"/>
      </c>
      <c r="AJ9" s="39">
        <v>0</v>
      </c>
      <c r="AK9" s="39">
        <f t="shared" si="14"/>
      </c>
      <c r="AM9" s="39">
        <f t="shared" si="15"/>
      </c>
      <c r="AN9" s="2">
        <f t="shared" si="16"/>
      </c>
      <c r="AO9" s="2">
        <f t="shared" si="17"/>
      </c>
      <c r="AP9" s="2">
        <f t="shared" si="17"/>
      </c>
      <c r="AR9" s="2">
        <f t="shared" si="18"/>
      </c>
      <c r="AS9" s="2">
        <f t="shared" si="19"/>
      </c>
      <c r="AT9" s="39">
        <f t="shared" si="20"/>
      </c>
      <c r="AU9" s="2">
        <v>0</v>
      </c>
      <c r="AX9" s="2">
        <v>-0.0020059816278572944</v>
      </c>
      <c r="AY9" s="39">
        <f t="shared" si="21"/>
        <v>-0.16714428133996603</v>
      </c>
      <c r="BA9" s="2">
        <f t="shared" si="10"/>
        <v>-0.16714428133996603</v>
      </c>
      <c r="BB9" s="37">
        <f t="shared" si="22"/>
        <v>18</v>
      </c>
      <c r="BD9" s="37">
        <f t="shared" si="24"/>
        <v>7.246533199999997</v>
      </c>
      <c r="BE9" s="2">
        <f t="shared" si="23"/>
        <v>0.0019894378500969127</v>
      </c>
    </row>
    <row r="10" spans="1:57" ht="12.75">
      <c r="A10" s="1">
        <v>19</v>
      </c>
      <c r="B10" s="65" t="s">
        <v>79</v>
      </c>
      <c r="C10" s="46"/>
      <c r="D10" s="41"/>
      <c r="E10" s="41"/>
      <c r="F10" s="41"/>
      <c r="G10" s="41"/>
      <c r="H10" s="42"/>
      <c r="I10" s="70"/>
      <c r="J10" s="70"/>
      <c r="K10" s="70"/>
      <c r="L10" s="70"/>
      <c r="M10" s="70"/>
      <c r="N10" s="37">
        <f t="shared" si="11"/>
        <v>1</v>
      </c>
      <c r="Q10" s="6"/>
      <c r="R10" s="6"/>
      <c r="T10" s="43">
        <f>IF($T$2+(8*$R$7)&lt;=$R$5,$T$2+(8*$R$7),"")</f>
      </c>
      <c r="U10" s="39">
        <f>IF($T11&lt;=$R$5,(COUNT($AD$2:$AD$1001))/($R$2*$R$7),"")</f>
      </c>
      <c r="V10" s="39">
        <f t="shared" si="0"/>
      </c>
      <c r="W10" s="39">
        <f t="shared" si="1"/>
      </c>
      <c r="X10" s="39">
        <f t="shared" si="2"/>
      </c>
      <c r="Y10" s="39">
        <f t="shared" si="3"/>
      </c>
      <c r="Z10" s="39">
        <f t="shared" si="4"/>
        <v>1</v>
      </c>
      <c r="AA10" s="39">
        <f t="shared" si="5"/>
      </c>
      <c r="AB10" s="39">
        <f t="shared" si="6"/>
      </c>
      <c r="AC10" s="39">
        <f t="shared" si="7"/>
      </c>
      <c r="AD10" s="39">
        <f t="shared" si="8"/>
      </c>
      <c r="AE10" s="39">
        <f t="shared" si="9"/>
      </c>
      <c r="AF10" s="39"/>
      <c r="AH10" s="39">
        <f t="shared" si="12"/>
      </c>
      <c r="AI10" s="39">
        <f t="shared" si="13"/>
      </c>
      <c r="AJ10" s="39">
        <v>0</v>
      </c>
      <c r="AK10" s="39">
        <f t="shared" si="14"/>
      </c>
      <c r="AM10" s="39">
        <f t="shared" si="15"/>
      </c>
      <c r="AN10" s="2">
        <f t="shared" si="16"/>
      </c>
      <c r="AO10" s="2">
        <f t="shared" si="17"/>
      </c>
      <c r="AP10" s="2">
        <f t="shared" si="17"/>
      </c>
      <c r="AR10" s="2">
        <f t="shared" si="18"/>
      </c>
      <c r="AS10" s="2">
        <f t="shared" si="19"/>
      </c>
      <c r="AT10" s="39">
        <f t="shared" si="20"/>
      </c>
      <c r="AU10" s="2">
        <v>0</v>
      </c>
      <c r="AX10" s="2">
        <v>0.025731681264687035</v>
      </c>
      <c r="AY10" s="39">
        <f t="shared" si="21"/>
        <v>-0.16054007588936026</v>
      </c>
      <c r="BA10" s="2">
        <f t="shared" si="10"/>
        <v>-0.16054007588936026</v>
      </c>
      <c r="BB10" s="37">
        <f t="shared" si="22"/>
        <v>19</v>
      </c>
      <c r="BD10" s="37">
        <f t="shared" si="24"/>
        <v>7.261680799999997</v>
      </c>
      <c r="BE10" s="2">
        <f t="shared" si="23"/>
        <v>0.0020250251321926823</v>
      </c>
    </row>
    <row r="11" spans="1:57" ht="13.5" thickBot="1">
      <c r="A11" s="1">
        <v>14</v>
      </c>
      <c r="B11" s="66" t="s">
        <v>69</v>
      </c>
      <c r="C11" s="48"/>
      <c r="D11" s="41"/>
      <c r="E11" s="41"/>
      <c r="F11" s="41"/>
      <c r="G11" s="41"/>
      <c r="H11" s="42"/>
      <c r="I11" s="70"/>
      <c r="J11" s="70"/>
      <c r="K11" s="70"/>
      <c r="L11" s="70"/>
      <c r="M11" s="70"/>
      <c r="N11" s="37">
        <f t="shared" si="11"/>
        <v>1</v>
      </c>
      <c r="T11" s="43">
        <f>IF($T$2+(9*$R$7)&lt;=$R$5,$T$2+(9*$R$7),"")</f>
      </c>
      <c r="U11" s="39">
        <f>IF($T12&lt;=$R$5,(COUNT($AE$2:$AE$1001))/($R$2*$R$7),"")</f>
      </c>
      <c r="V11" s="39">
        <f t="shared" si="0"/>
      </c>
      <c r="W11" s="39">
        <f t="shared" si="1"/>
      </c>
      <c r="X11" s="39">
        <f t="shared" si="2"/>
        <v>1</v>
      </c>
      <c r="Y11" s="39">
        <f t="shared" si="3"/>
      </c>
      <c r="Z11" s="39">
        <f t="shared" si="4"/>
      </c>
      <c r="AA11" s="39">
        <f t="shared" si="5"/>
      </c>
      <c r="AB11" s="39">
        <f t="shared" si="6"/>
      </c>
      <c r="AC11" s="39">
        <f t="shared" si="7"/>
      </c>
      <c r="AD11" s="39">
        <f t="shared" si="8"/>
      </c>
      <c r="AE11" s="39">
        <f t="shared" si="9"/>
      </c>
      <c r="AF11" s="39"/>
      <c r="AH11" s="39">
        <f t="shared" si="12"/>
      </c>
      <c r="AI11" s="39">
        <f t="shared" si="13"/>
      </c>
      <c r="AJ11" s="39">
        <v>0</v>
      </c>
      <c r="AK11" s="39">
        <f t="shared" si="14"/>
      </c>
      <c r="AM11" s="39">
        <f t="shared" si="15"/>
      </c>
      <c r="AN11" s="2">
        <f t="shared" si="16"/>
      </c>
      <c r="AO11" s="2">
        <f t="shared" si="17"/>
      </c>
      <c r="AP11" s="2">
        <f t="shared" si="17"/>
      </c>
      <c r="AR11" s="2">
        <f t="shared" si="18"/>
      </c>
      <c r="AS11" s="2">
        <f t="shared" si="19"/>
      </c>
      <c r="AT11" s="39">
        <f t="shared" si="20"/>
      </c>
      <c r="AU11" s="2">
        <v>0</v>
      </c>
      <c r="AX11" s="2">
        <v>-0.02235877559739982</v>
      </c>
      <c r="AY11" s="39">
        <f t="shared" si="21"/>
        <v>-0.1719901846660476</v>
      </c>
      <c r="BA11" s="2">
        <f t="shared" si="10"/>
        <v>-0.1719901846660476</v>
      </c>
      <c r="BB11" s="37">
        <f t="shared" si="22"/>
        <v>14</v>
      </c>
      <c r="BD11" s="37">
        <f t="shared" si="24"/>
        <v>7.276828399999997</v>
      </c>
      <c r="BE11" s="2">
        <f t="shared" si="23"/>
        <v>0.002061174799858754</v>
      </c>
    </row>
    <row r="12" spans="1:57" ht="13.5" thickTop="1">
      <c r="A12" s="1">
        <v>15</v>
      </c>
      <c r="B12" s="66" t="s">
        <v>63</v>
      </c>
      <c r="C12" s="48"/>
      <c r="D12" s="41"/>
      <c r="E12" s="41"/>
      <c r="F12" s="41"/>
      <c r="G12" s="41"/>
      <c r="H12" s="42"/>
      <c r="I12" s="70"/>
      <c r="J12" s="70"/>
      <c r="K12" s="70"/>
      <c r="L12" s="70"/>
      <c r="M12" s="70"/>
      <c r="N12" s="37">
        <f t="shared" si="11"/>
        <v>1</v>
      </c>
      <c r="Q12" s="49" t="s">
        <v>24</v>
      </c>
      <c r="R12" s="50">
        <f>ROUND(AVERAGE('Data Entry'!$A$2:$A$1001),4)</f>
        <v>14.7143</v>
      </c>
      <c r="T12" s="43">
        <f>IF($T$2+(10*$R$7)&lt;=$R$5,$T$2+(10*$R$7),"")</f>
      </c>
      <c r="V12" s="39">
        <f t="shared" si="0"/>
      </c>
      <c r="W12" s="39">
        <f t="shared" si="1"/>
      </c>
      <c r="X12" s="39">
        <f t="shared" si="2"/>
        <v>1</v>
      </c>
      <c r="Y12" s="39">
        <f t="shared" si="3"/>
      </c>
      <c r="Z12" s="39">
        <f t="shared" si="4"/>
      </c>
      <c r="AA12" s="39">
        <f t="shared" si="5"/>
      </c>
      <c r="AB12" s="39">
        <f t="shared" si="6"/>
      </c>
      <c r="AC12" s="39">
        <f t="shared" si="7"/>
      </c>
      <c r="AD12" s="39">
        <f t="shared" si="8"/>
      </c>
      <c r="AE12" s="39">
        <f t="shared" si="9"/>
      </c>
      <c r="AF12" s="39"/>
      <c r="AH12" s="39"/>
      <c r="AT12" s="39"/>
      <c r="AX12" s="2">
        <v>-0.001304666280098881</v>
      </c>
      <c r="AY12" s="39">
        <f t="shared" si="21"/>
        <v>-0.16697730149526166</v>
      </c>
      <c r="BA12" s="2">
        <f t="shared" si="10"/>
        <v>-0.16697730149526166</v>
      </c>
      <c r="BB12" s="37">
        <f t="shared" si="22"/>
        <v>15</v>
      </c>
      <c r="BD12" s="37">
        <f t="shared" si="24"/>
        <v>7.2919759999999965</v>
      </c>
      <c r="BE12" s="2">
        <f t="shared" si="23"/>
        <v>0.0020978942665416285</v>
      </c>
    </row>
    <row r="13" spans="1:57" ht="12.75">
      <c r="A13" s="1">
        <v>12</v>
      </c>
      <c r="B13" s="66" t="s">
        <v>72</v>
      </c>
      <c r="C13" s="48"/>
      <c r="D13" s="41"/>
      <c r="E13" s="41"/>
      <c r="F13" s="41"/>
      <c r="G13" s="41"/>
      <c r="H13" s="42"/>
      <c r="I13" s="70"/>
      <c r="J13" s="70"/>
      <c r="K13" s="70"/>
      <c r="L13" s="70"/>
      <c r="M13" s="70"/>
      <c r="N13" s="37">
        <f t="shared" si="11"/>
        <v>1</v>
      </c>
      <c r="Q13" s="51" t="s">
        <v>25</v>
      </c>
      <c r="R13" s="52">
        <f>ROUND(MEDIAN('Data Entry'!$A$2:$A$1001),4)</f>
        <v>15</v>
      </c>
      <c r="T13" s="43"/>
      <c r="V13" s="39">
        <f t="shared" si="0"/>
      </c>
      <c r="W13" s="39">
        <f t="shared" si="1"/>
        <v>1</v>
      </c>
      <c r="X13" s="39">
        <f t="shared" si="2"/>
      </c>
      <c r="Y13" s="39">
        <f t="shared" si="3"/>
      </c>
      <c r="Z13" s="39">
        <f t="shared" si="4"/>
      </c>
      <c r="AA13" s="39">
        <f t="shared" si="5"/>
      </c>
      <c r="AB13" s="39">
        <f t="shared" si="6"/>
      </c>
      <c r="AC13" s="39">
        <f t="shared" si="7"/>
      </c>
      <c r="AD13" s="39">
        <f t="shared" si="8"/>
      </c>
      <c r="AE13" s="39">
        <f t="shared" si="9"/>
      </c>
      <c r="AF13" s="39"/>
      <c r="AT13" s="39"/>
      <c r="AX13" s="2">
        <v>0.02869258705404828</v>
      </c>
      <c r="AY13" s="39">
        <f t="shared" si="21"/>
        <v>-0.15983509832046472</v>
      </c>
      <c r="BA13" s="2">
        <f t="shared" si="10"/>
        <v>-0.15983509832046472</v>
      </c>
      <c r="BB13" s="37">
        <f t="shared" si="22"/>
        <v>12</v>
      </c>
      <c r="BD13" s="37">
        <f t="shared" si="24"/>
        <v>7.307123599999996</v>
      </c>
      <c r="BE13" s="2">
        <f t="shared" si="23"/>
        <v>0.0021351910158075925</v>
      </c>
    </row>
    <row r="14" spans="1:57" ht="12.75">
      <c r="A14" s="1">
        <v>13</v>
      </c>
      <c r="B14" s="66" t="s">
        <v>73</v>
      </c>
      <c r="C14" s="48"/>
      <c r="D14" s="41"/>
      <c r="E14" s="41"/>
      <c r="F14" s="41"/>
      <c r="G14" s="41"/>
      <c r="H14" s="42"/>
      <c r="I14" s="70"/>
      <c r="J14" s="70"/>
      <c r="K14" s="70"/>
      <c r="L14" s="70"/>
      <c r="M14" s="70"/>
      <c r="N14" s="37">
        <f t="shared" si="11"/>
        <v>1</v>
      </c>
      <c r="Q14" s="51" t="s">
        <v>26</v>
      </c>
      <c r="R14" s="52">
        <f>IF(ISNA($S$14)=TRUE,"No Mode",$S$14)</f>
        <v>15</v>
      </c>
      <c r="S14" s="52">
        <f>MODE('Data Entry'!$A$2:$A$1001)</f>
        <v>15</v>
      </c>
      <c r="V14" s="39">
        <f t="shared" si="0"/>
      </c>
      <c r="W14" s="39">
        <f t="shared" si="1"/>
        <v>1</v>
      </c>
      <c r="X14" s="39">
        <f t="shared" si="2"/>
      </c>
      <c r="Y14" s="39">
        <f t="shared" si="3"/>
      </c>
      <c r="Z14" s="39">
        <f t="shared" si="4"/>
      </c>
      <c r="AA14" s="39">
        <f t="shared" si="5"/>
      </c>
      <c r="AB14" s="39">
        <f t="shared" si="6"/>
      </c>
      <c r="AC14" s="39">
        <f t="shared" si="7"/>
      </c>
      <c r="AD14" s="39">
        <f t="shared" si="8"/>
      </c>
      <c r="AE14" s="39">
        <f t="shared" si="9"/>
      </c>
      <c r="AF14" s="39"/>
      <c r="AX14" s="2">
        <v>-0.021342509231849115</v>
      </c>
      <c r="AY14" s="39">
        <f t="shared" si="21"/>
        <v>-0.1717482164837736</v>
      </c>
      <c r="BA14" s="2">
        <f t="shared" si="10"/>
        <v>-0.1717482164837736</v>
      </c>
      <c r="BB14" s="37">
        <f t="shared" si="22"/>
        <v>13</v>
      </c>
      <c r="BD14" s="37">
        <f t="shared" si="24"/>
        <v>7.322271199999996</v>
      </c>
      <c r="BE14" s="2">
        <f t="shared" si="23"/>
        <v>0.0021730726015047057</v>
      </c>
    </row>
    <row r="15" spans="1:57" ht="12.75">
      <c r="A15" s="1">
        <v>15</v>
      </c>
      <c r="B15" s="66"/>
      <c r="C15" s="48"/>
      <c r="D15" s="41"/>
      <c r="E15" s="41"/>
      <c r="F15" s="41"/>
      <c r="G15" s="41"/>
      <c r="H15" s="42"/>
      <c r="I15" s="70"/>
      <c r="J15" s="70"/>
      <c r="K15" s="70"/>
      <c r="L15" s="70"/>
      <c r="M15" s="70"/>
      <c r="N15" s="37">
        <f t="shared" si="11"/>
        <v>1</v>
      </c>
      <c r="Q15" s="51"/>
      <c r="R15" s="52"/>
      <c r="V15" s="39">
        <f t="shared" si="0"/>
      </c>
      <c r="W15" s="39">
        <f t="shared" si="1"/>
      </c>
      <c r="X15" s="39">
        <f t="shared" si="2"/>
        <v>1</v>
      </c>
      <c r="Y15" s="39">
        <f t="shared" si="3"/>
      </c>
      <c r="Z15" s="39">
        <f t="shared" si="4"/>
      </c>
      <c r="AA15" s="39">
        <f t="shared" si="5"/>
      </c>
      <c r="AB15" s="39">
        <f t="shared" si="6"/>
      </c>
      <c r="AC15" s="39">
        <f t="shared" si="7"/>
      </c>
      <c r="AD15" s="39">
        <f t="shared" si="8"/>
      </c>
      <c r="AE15" s="39">
        <f t="shared" si="9"/>
      </c>
      <c r="AF15" s="39"/>
      <c r="AX15" s="2">
        <v>-0.019381389812921535</v>
      </c>
      <c r="AY15" s="39">
        <f t="shared" si="21"/>
        <v>-0.17128128328879086</v>
      </c>
      <c r="BA15" s="2">
        <f t="shared" si="10"/>
        <v>-0.17128128328879086</v>
      </c>
      <c r="BB15" s="37">
        <f t="shared" si="22"/>
        <v>15</v>
      </c>
      <c r="BD15" s="37">
        <f t="shared" si="24"/>
        <v>7.337418799999996</v>
      </c>
      <c r="BE15" s="2">
        <f t="shared" si="23"/>
        <v>0.00221154664791489</v>
      </c>
    </row>
    <row r="16" spans="1:57" ht="12.75">
      <c r="A16" s="1"/>
      <c r="B16" s="40" t="s">
        <v>80</v>
      </c>
      <c r="C16" s="41"/>
      <c r="D16" s="41"/>
      <c r="E16" s="41"/>
      <c r="F16" s="41"/>
      <c r="G16" s="41"/>
      <c r="H16" s="42"/>
      <c r="I16" s="70"/>
      <c r="J16" s="70"/>
      <c r="K16" s="70"/>
      <c r="L16" s="70"/>
      <c r="M16" s="70"/>
      <c r="N16" s="37">
        <f t="shared" si="11"/>
        <v>1</v>
      </c>
      <c r="Q16" s="51" t="s">
        <v>27</v>
      </c>
      <c r="R16" s="52">
        <f>ROUND(SQRT($R$17),4)</f>
        <v>2.5246</v>
      </c>
      <c r="V16" s="39">
        <f t="shared" si="0"/>
      </c>
      <c r="W16" s="39">
        <f t="shared" si="1"/>
      </c>
      <c r="X16" s="39">
        <f t="shared" si="2"/>
      </c>
      <c r="Y16" s="39">
        <f t="shared" si="3"/>
      </c>
      <c r="Z16" s="39">
        <f t="shared" si="4"/>
      </c>
      <c r="AA16" s="39">
        <f t="shared" si="5"/>
      </c>
      <c r="AB16" s="39">
        <f t="shared" si="6"/>
      </c>
      <c r="AC16" s="39">
        <f t="shared" si="7"/>
      </c>
      <c r="AD16" s="39">
        <f t="shared" si="8"/>
      </c>
      <c r="AE16" s="39">
        <f t="shared" si="9"/>
      </c>
      <c r="AF16" s="39"/>
      <c r="AX16" s="2">
        <v>-0.006030762657551803</v>
      </c>
      <c r="AY16" s="39">
        <f t="shared" si="21"/>
        <v>-0.16810256253751235</v>
      </c>
      <c r="BA16" s="2">
        <f t="shared" si="10"/>
        <v>-0.1609551276182338</v>
      </c>
      <c r="BB16" s="37">
        <f t="shared" si="22"/>
        <v>10</v>
      </c>
      <c r="BD16" s="37">
        <f t="shared" si="24"/>
        <v>7.352566399999995</v>
      </c>
      <c r="BE16" s="2">
        <f t="shared" si="23"/>
        <v>0.0022506208498959596</v>
      </c>
    </row>
    <row r="17" spans="1:57" ht="13.5" thickBot="1">
      <c r="A17" s="1"/>
      <c r="B17" s="67" t="s">
        <v>81</v>
      </c>
      <c r="C17" s="53"/>
      <c r="D17" s="54"/>
      <c r="E17" s="54"/>
      <c r="F17" s="54"/>
      <c r="G17" s="54"/>
      <c r="H17" s="55"/>
      <c r="I17" s="70"/>
      <c r="J17" s="70"/>
      <c r="K17" s="70"/>
      <c r="L17" s="70"/>
      <c r="M17" s="70"/>
      <c r="N17" s="37">
        <f t="shared" si="11"/>
        <v>1</v>
      </c>
      <c r="Q17" s="51" t="s">
        <v>33</v>
      </c>
      <c r="R17" s="52">
        <f>ROUND(VAR($A$2:$A$1001),4)</f>
        <v>6.3736</v>
      </c>
      <c r="V17" s="39">
        <f t="shared" si="0"/>
      </c>
      <c r="W17" s="39">
        <f t="shared" si="1"/>
      </c>
      <c r="X17" s="39">
        <f t="shared" si="2"/>
      </c>
      <c r="Y17" s="39">
        <f t="shared" si="3"/>
      </c>
      <c r="Z17" s="39">
        <f t="shared" si="4"/>
      </c>
      <c r="AA17" s="39">
        <f t="shared" si="5"/>
      </c>
      <c r="AB17" s="39">
        <f t="shared" si="6"/>
      </c>
      <c r="AC17" s="39">
        <f t="shared" si="7"/>
      </c>
      <c r="AD17" s="39">
        <f t="shared" si="8"/>
      </c>
      <c r="AE17" s="39">
        <f t="shared" si="9"/>
      </c>
      <c r="AF17" s="39"/>
      <c r="AX17" s="2">
        <v>0.0017844172490615595</v>
      </c>
      <c r="AY17" s="39">
        <f t="shared" si="21"/>
        <v>-0.16624180541689013</v>
      </c>
      <c r="BA17" s="2">
        <f t="shared" si="10"/>
        <v>-0.1609551276182338</v>
      </c>
      <c r="BB17" s="37">
        <f t="shared" si="22"/>
        <v>10</v>
      </c>
      <c r="BD17" s="37">
        <f t="shared" si="24"/>
        <v>7.367713999999995</v>
      </c>
      <c r="BE17" s="2">
        <f t="shared" si="23"/>
        <v>0.002290302973013325</v>
      </c>
    </row>
    <row r="18" spans="1:57" ht="13.5" thickTop="1">
      <c r="A18" s="1"/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37">
        <f t="shared" si="11"/>
        <v>1</v>
      </c>
      <c r="Q18" s="51" t="s">
        <v>28</v>
      </c>
      <c r="R18" s="52">
        <f>$R$20-$R$19</f>
        <v>9</v>
      </c>
      <c r="V18" s="39">
        <f t="shared" si="0"/>
      </c>
      <c r="W18" s="39">
        <f t="shared" si="1"/>
      </c>
      <c r="X18" s="39">
        <f t="shared" si="2"/>
      </c>
      <c r="Y18" s="39">
        <f t="shared" si="3"/>
      </c>
      <c r="Z18" s="39">
        <f t="shared" si="4"/>
      </c>
      <c r="AA18" s="39">
        <f t="shared" si="5"/>
      </c>
      <c r="AB18" s="39">
        <f t="shared" si="6"/>
      </c>
      <c r="AC18" s="39">
        <f t="shared" si="7"/>
      </c>
      <c r="AD18" s="39">
        <f t="shared" si="8"/>
      </c>
      <c r="AE18" s="39">
        <f t="shared" si="9"/>
      </c>
      <c r="AF18" s="39"/>
      <c r="AX18" s="2">
        <v>0.028077333903012175</v>
      </c>
      <c r="AY18" s="39">
        <f t="shared" si="21"/>
        <v>-0.1599815871659495</v>
      </c>
      <c r="BA18" s="2">
        <f t="shared" si="10"/>
        <v>-0.1609551276182338</v>
      </c>
      <c r="BB18" s="37">
        <f t="shared" si="22"/>
        <v>10</v>
      </c>
      <c r="BD18" s="37">
        <f t="shared" si="24"/>
        <v>7.382861599999995</v>
      </c>
      <c r="BE18" s="2">
        <f t="shared" si="23"/>
        <v>0.0023306008536611994</v>
      </c>
    </row>
    <row r="19" spans="1:57" ht="12.75">
      <c r="A19" s="1"/>
      <c r="B19" s="7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37">
        <f t="shared" si="11"/>
        <v>1</v>
      </c>
      <c r="Q19" s="51" t="s">
        <v>31</v>
      </c>
      <c r="R19" s="52">
        <f>MIN($A$2:$A$1001)</f>
        <v>10</v>
      </c>
      <c r="V19" s="39">
        <f t="shared" si="0"/>
      </c>
      <c r="W19" s="39">
        <f t="shared" si="1"/>
      </c>
      <c r="X19" s="39">
        <f t="shared" si="2"/>
      </c>
      <c r="Y19" s="39">
        <f t="shared" si="3"/>
      </c>
      <c r="Z19" s="39">
        <f t="shared" si="4"/>
      </c>
      <c r="AA19" s="39">
        <f t="shared" si="5"/>
      </c>
      <c r="AB19" s="39">
        <f t="shared" si="6"/>
      </c>
      <c r="AC19" s="39">
        <f t="shared" si="7"/>
      </c>
      <c r="AD19" s="39">
        <f t="shared" si="8"/>
      </c>
      <c r="AE19" s="39">
        <f t="shared" si="9"/>
      </c>
      <c r="AF19" s="39"/>
      <c r="AX19" s="2">
        <v>-0.03</v>
      </c>
      <c r="AY19" s="39">
        <f t="shared" si="21"/>
        <v>-0.17380952380952383</v>
      </c>
      <c r="BA19" s="2">
        <f t="shared" si="10"/>
        <v>-0.1609551276182338</v>
      </c>
      <c r="BB19" s="37">
        <f t="shared" si="22"/>
        <v>10</v>
      </c>
      <c r="BD19" s="37">
        <f t="shared" si="24"/>
        <v>7.398009199999994</v>
      </c>
      <c r="BE19" s="2">
        <f t="shared" si="23"/>
        <v>0.0023715223991730805</v>
      </c>
    </row>
    <row r="20" spans="1:57" ht="12.75">
      <c r="A20" s="1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37">
        <f t="shared" si="11"/>
        <v>1</v>
      </c>
      <c r="Q20" s="51" t="s">
        <v>32</v>
      </c>
      <c r="R20" s="52">
        <f>MAX($A$2:$A$1001)</f>
        <v>19</v>
      </c>
      <c r="T20" s="2" t="s">
        <v>44</v>
      </c>
      <c r="V20" s="39">
        <f t="shared" si="0"/>
      </c>
      <c r="W20" s="39">
        <f t="shared" si="1"/>
      </c>
      <c r="X20" s="39">
        <f t="shared" si="2"/>
      </c>
      <c r="Y20" s="39">
        <f t="shared" si="3"/>
      </c>
      <c r="Z20" s="39">
        <f t="shared" si="4"/>
      </c>
      <c r="AA20" s="39">
        <f t="shared" si="5"/>
      </c>
      <c r="AB20" s="39">
        <f t="shared" si="6"/>
      </c>
      <c r="AC20" s="39">
        <f t="shared" si="7"/>
      </c>
      <c r="AD20" s="39">
        <f t="shared" si="8"/>
      </c>
      <c r="AE20" s="39">
        <f t="shared" si="9"/>
      </c>
      <c r="AF20" s="39"/>
      <c r="AX20" s="2">
        <v>0.02180028687398907</v>
      </c>
      <c r="AY20" s="39">
        <f t="shared" si="21"/>
        <v>-0.16147612217285975</v>
      </c>
      <c r="BA20" s="2">
        <f t="shared" si="10"/>
        <v>-0.1609551276182338</v>
      </c>
      <c r="BB20" s="37">
        <f t="shared" si="22"/>
        <v>10</v>
      </c>
      <c r="BD20" s="37">
        <f t="shared" si="24"/>
        <v>7.413156799999994</v>
      </c>
      <c r="BE20" s="2">
        <f t="shared" si="23"/>
        <v>0.002413075587921309</v>
      </c>
    </row>
    <row r="21" spans="1:57" ht="12.75">
      <c r="A21" s="1"/>
      <c r="B21" s="7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37">
        <f t="shared" si="11"/>
        <v>1</v>
      </c>
      <c r="Q21" s="51" t="s">
        <v>29</v>
      </c>
      <c r="R21" s="52">
        <f>ROUND(PERCENTILE($A$2:$A$1001,0.75)-PERCENTILE($A$2:$A$1001,0.25),4)</f>
        <v>2.5</v>
      </c>
      <c r="T21" s="2" t="s">
        <v>41</v>
      </c>
      <c r="U21" s="39">
        <f>-0.3*MAX($U$2:$U$11)</f>
        <v>-0.07142857142857142</v>
      </c>
      <c r="V21" s="39">
        <f t="shared" si="0"/>
      </c>
      <c r="W21" s="39">
        <f t="shared" si="1"/>
      </c>
      <c r="X21" s="39">
        <f t="shared" si="2"/>
      </c>
      <c r="Y21" s="39">
        <f t="shared" si="3"/>
      </c>
      <c r="Z21" s="39">
        <f t="shared" si="4"/>
      </c>
      <c r="AA21" s="39">
        <f t="shared" si="5"/>
      </c>
      <c r="AB21" s="39">
        <f t="shared" si="6"/>
      </c>
      <c r="AC21" s="39">
        <f t="shared" si="7"/>
      </c>
      <c r="AD21" s="39">
        <f t="shared" si="8"/>
      </c>
      <c r="AE21" s="39">
        <f t="shared" si="9"/>
      </c>
      <c r="AF21" s="39"/>
      <c r="AX21" s="2">
        <v>0.023774224066896568</v>
      </c>
      <c r="AY21" s="39">
        <f t="shared" si="21"/>
        <v>-0.1610061371269294</v>
      </c>
      <c r="BA21" s="2">
        <f t="shared" si="10"/>
        <v>-0.1609551276182338</v>
      </c>
      <c r="BB21" s="37">
        <f t="shared" si="22"/>
        <v>10</v>
      </c>
      <c r="BD21" s="37">
        <f t="shared" si="24"/>
        <v>7.428304399999994</v>
      </c>
      <c r="BE21" s="2">
        <f t="shared" si="23"/>
        <v>0.0024552684694054503</v>
      </c>
    </row>
    <row r="22" spans="1:57" ht="12.75">
      <c r="A22" s="1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37">
        <f t="shared" si="11"/>
        <v>1</v>
      </c>
      <c r="Q22" s="51"/>
      <c r="R22" s="52"/>
      <c r="T22" s="2" t="s">
        <v>42</v>
      </c>
      <c r="U22" s="39">
        <f>$U$21-0.2*MAX($U$2:$U$11)</f>
        <v>-0.11904761904761904</v>
      </c>
      <c r="V22" s="39">
        <f t="shared" si="0"/>
      </c>
      <c r="W22" s="39">
        <f t="shared" si="1"/>
      </c>
      <c r="X22" s="39">
        <f t="shared" si="2"/>
      </c>
      <c r="Y22" s="39">
        <f t="shared" si="3"/>
      </c>
      <c r="Z22" s="39">
        <f t="shared" si="4"/>
      </c>
      <c r="AA22" s="39">
        <f t="shared" si="5"/>
      </c>
      <c r="AB22" s="39">
        <f t="shared" si="6"/>
      </c>
      <c r="AC22" s="39">
        <f t="shared" si="7"/>
      </c>
      <c r="AD22" s="39">
        <f t="shared" si="8"/>
      </c>
      <c r="AE22" s="39">
        <f t="shared" si="9"/>
      </c>
      <c r="AF22" s="39"/>
      <c r="AX22" s="2">
        <v>0.025477156895657216</v>
      </c>
      <c r="AY22" s="39">
        <f t="shared" si="21"/>
        <v>-0.16060067692960545</v>
      </c>
      <c r="BA22" s="2">
        <f t="shared" si="10"/>
        <v>-0.1609551276182338</v>
      </c>
      <c r="BB22" s="37">
        <f t="shared" si="22"/>
        <v>10</v>
      </c>
      <c r="BD22" s="37">
        <f t="shared" si="24"/>
        <v>7.4434519999999935</v>
      </c>
      <c r="BE22" s="2">
        <f t="shared" si="23"/>
        <v>0.0024981091643293497</v>
      </c>
    </row>
    <row r="23" spans="1:57" ht="12.75">
      <c r="A23" s="1"/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37">
        <f t="shared" si="11"/>
        <v>1</v>
      </c>
      <c r="Q23" s="51" t="s">
        <v>30</v>
      </c>
      <c r="R23" s="52">
        <f>ROUND($R$16/$R$12,4)</f>
        <v>0.1716</v>
      </c>
      <c r="T23" s="2" t="s">
        <v>43</v>
      </c>
      <c r="U23" s="39">
        <f>($U$21+$U$22)/2</f>
        <v>-0.09523809523809523</v>
      </c>
      <c r="V23" s="39">
        <f t="shared" si="0"/>
      </c>
      <c r="W23" s="39">
        <f t="shared" si="1"/>
      </c>
      <c r="X23" s="39">
        <f t="shared" si="2"/>
      </c>
      <c r="Y23" s="39">
        <f t="shared" si="3"/>
      </c>
      <c r="Z23" s="39">
        <f t="shared" si="4"/>
      </c>
      <c r="AA23" s="39">
        <f t="shared" si="5"/>
      </c>
      <c r="AB23" s="39">
        <f t="shared" si="6"/>
      </c>
      <c r="AC23" s="39">
        <f t="shared" si="7"/>
      </c>
      <c r="AD23" s="39">
        <f t="shared" si="8"/>
      </c>
      <c r="AE23" s="39">
        <f t="shared" si="9"/>
      </c>
      <c r="AF23" s="39"/>
      <c r="AX23" s="2">
        <v>0.02828058717612232</v>
      </c>
      <c r="AY23" s="39">
        <f t="shared" si="21"/>
        <v>-0.1599331935294947</v>
      </c>
      <c r="BA23" s="2">
        <f t="shared" si="10"/>
        <v>-0.1609551276182338</v>
      </c>
      <c r="BB23" s="37">
        <f t="shared" si="22"/>
        <v>10</v>
      </c>
      <c r="BD23" s="37">
        <f t="shared" si="24"/>
        <v>7.458599599999993</v>
      </c>
      <c r="BE23" s="2">
        <f t="shared" si="23"/>
        <v>0.0025416058646665777</v>
      </c>
    </row>
    <row r="24" spans="1:57" ht="12.75">
      <c r="A24" s="1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37">
        <f t="shared" si="11"/>
        <v>1</v>
      </c>
      <c r="Q24" s="57"/>
      <c r="R24" s="52"/>
      <c r="V24" s="39">
        <f t="shared" si="0"/>
      </c>
      <c r="W24" s="39">
        <f t="shared" si="1"/>
      </c>
      <c r="X24" s="39">
        <f t="shared" si="2"/>
      </c>
      <c r="Y24" s="39">
        <f t="shared" si="3"/>
      </c>
      <c r="Z24" s="39">
        <f t="shared" si="4"/>
      </c>
      <c r="AA24" s="39">
        <f t="shared" si="5"/>
      </c>
      <c r="AB24" s="39">
        <f t="shared" si="6"/>
      </c>
      <c r="AC24" s="39">
        <f t="shared" si="7"/>
      </c>
      <c r="AD24" s="39">
        <f t="shared" si="8"/>
      </c>
      <c r="AE24" s="39">
        <f t="shared" si="9"/>
      </c>
      <c r="AF24" s="39"/>
      <c r="AX24" s="2">
        <v>-0.006243171483504745</v>
      </c>
      <c r="AY24" s="39">
        <f t="shared" si="21"/>
        <v>-0.16815313606750115</v>
      </c>
      <c r="BA24" s="2">
        <f t="shared" si="10"/>
        <v>-0.1609551276182338</v>
      </c>
      <c r="BB24" s="37">
        <f t="shared" si="22"/>
        <v>10</v>
      </c>
      <c r="BD24" s="37">
        <f t="shared" si="24"/>
        <v>7.473747199999993</v>
      </c>
      <c r="BE24" s="2">
        <f t="shared" si="23"/>
        <v>0.0025857668337140884</v>
      </c>
    </row>
    <row r="25" spans="1:57" ht="12.75">
      <c r="A25" s="1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37">
        <f t="shared" si="11"/>
        <v>1</v>
      </c>
      <c r="Q25" s="51" t="s">
        <v>34</v>
      </c>
      <c r="R25" s="52">
        <f>QUARTILE($A$2:$A$1001,1)</f>
        <v>13.25</v>
      </c>
      <c r="T25" s="2" t="s">
        <v>45</v>
      </c>
      <c r="V25" s="39">
        <f t="shared" si="0"/>
      </c>
      <c r="W25" s="39">
        <f t="shared" si="1"/>
      </c>
      <c r="X25" s="39">
        <f t="shared" si="2"/>
      </c>
      <c r="Y25" s="39">
        <f t="shared" si="3"/>
      </c>
      <c r="Z25" s="39">
        <f t="shared" si="4"/>
      </c>
      <c r="AA25" s="39">
        <f t="shared" si="5"/>
      </c>
      <c r="AB25" s="39">
        <f t="shared" si="6"/>
      </c>
      <c r="AC25" s="39">
        <f t="shared" si="7"/>
      </c>
      <c r="AD25" s="39">
        <f t="shared" si="8"/>
      </c>
      <c r="AE25" s="39">
        <f t="shared" si="9"/>
      </c>
      <c r="AF25" s="39"/>
      <c r="AX25" s="2">
        <v>-0.027214880825220496</v>
      </c>
      <c r="AY25" s="39">
        <f t="shared" si="21"/>
        <v>-0.1731464001964811</v>
      </c>
      <c r="BA25" s="2">
        <f t="shared" si="10"/>
        <v>-0.1609551276182338</v>
      </c>
      <c r="BB25" s="37">
        <f t="shared" si="22"/>
        <v>10</v>
      </c>
      <c r="BD25" s="37">
        <f t="shared" si="24"/>
        <v>7.488894799999993</v>
      </c>
      <c r="BE25" s="2">
        <f t="shared" si="23"/>
        <v>0.002630600406133867</v>
      </c>
    </row>
    <row r="26" spans="1:57" ht="13.5" thickBot="1">
      <c r="A26" s="1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37">
        <f t="shared" si="11"/>
        <v>1</v>
      </c>
      <c r="Q26" s="58" t="s">
        <v>35</v>
      </c>
      <c r="R26" s="59">
        <f>QUARTILE($A$2:$A$1001,3)</f>
        <v>15.75</v>
      </c>
      <c r="T26" s="2" t="s">
        <v>46</v>
      </c>
      <c r="U26" s="39">
        <f>$U$21-0.4*MAX($U$2:$U$11)</f>
        <v>-0.16666666666666669</v>
      </c>
      <c r="V26" s="39">
        <f t="shared" si="0"/>
      </c>
      <c r="W26" s="39">
        <f t="shared" si="1"/>
      </c>
      <c r="X26" s="39">
        <f t="shared" si="2"/>
      </c>
      <c r="Y26" s="39">
        <f t="shared" si="3"/>
      </c>
      <c r="Z26" s="39">
        <f t="shared" si="4"/>
      </c>
      <c r="AA26" s="39">
        <f t="shared" si="5"/>
      </c>
      <c r="AB26" s="39">
        <f t="shared" si="6"/>
      </c>
      <c r="AC26" s="39">
        <f t="shared" si="7"/>
      </c>
      <c r="AD26" s="39">
        <f t="shared" si="8"/>
      </c>
      <c r="AE26" s="39">
        <f t="shared" si="9"/>
      </c>
      <c r="AF26" s="39"/>
      <c r="AX26" s="2">
        <v>0.02795648060548722</v>
      </c>
      <c r="AY26" s="39">
        <f t="shared" si="21"/>
        <v>-0.1600103617605983</v>
      </c>
      <c r="BA26" s="2">
        <f t="shared" si="10"/>
        <v>-0.1609551276182338</v>
      </c>
      <c r="BB26" s="37">
        <f t="shared" si="22"/>
        <v>10</v>
      </c>
      <c r="BD26" s="37">
        <f t="shared" si="24"/>
        <v>7.504042399999992</v>
      </c>
      <c r="BE26" s="2">
        <f t="shared" si="23"/>
        <v>0.0026761149879823472</v>
      </c>
    </row>
    <row r="27" spans="1:57" ht="13.5" thickTop="1">
      <c r="A27" s="1"/>
      <c r="B27" s="7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37">
        <f t="shared" si="11"/>
        <v>1</v>
      </c>
      <c r="Q27" s="2" t="s">
        <v>36</v>
      </c>
      <c r="R27" s="2"/>
      <c r="V27" s="39">
        <f t="shared" si="0"/>
      </c>
      <c r="W27" s="39">
        <f t="shared" si="1"/>
      </c>
      <c r="X27" s="39">
        <f t="shared" si="2"/>
      </c>
      <c r="Y27" s="39">
        <f t="shared" si="3"/>
      </c>
      <c r="Z27" s="39">
        <f t="shared" si="4"/>
      </c>
      <c r="AA27" s="39">
        <f t="shared" si="5"/>
      </c>
      <c r="AB27" s="39">
        <f t="shared" si="6"/>
      </c>
      <c r="AC27" s="39">
        <f t="shared" si="7"/>
      </c>
      <c r="AD27" s="39">
        <f t="shared" si="8"/>
      </c>
      <c r="AE27" s="39">
        <f t="shared" si="9"/>
      </c>
      <c r="AF27" s="39"/>
      <c r="AX27" s="2">
        <v>-0.020247505111850337</v>
      </c>
      <c r="AY27" s="39">
        <f t="shared" si="21"/>
        <v>-0.17148750121710724</v>
      </c>
      <c r="BA27" s="2">
        <f t="shared" si="10"/>
        <v>-0.1609551276182338</v>
      </c>
      <c r="BB27" s="37">
        <f t="shared" si="22"/>
        <v>10</v>
      </c>
      <c r="BD27" s="37">
        <f t="shared" si="24"/>
        <v>7.519189999999992</v>
      </c>
      <c r="BE27" s="2">
        <f t="shared" si="23"/>
        <v>0.0027223190567273662</v>
      </c>
    </row>
    <row r="28" spans="1:57" ht="12.75">
      <c r="A28" s="1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37">
        <f t="shared" si="11"/>
        <v>1</v>
      </c>
      <c r="Q28" s="2"/>
      <c r="S28" s="39"/>
      <c r="V28" s="39">
        <f t="shared" si="0"/>
      </c>
      <c r="W28" s="39">
        <f t="shared" si="1"/>
      </c>
      <c r="X28" s="39">
        <f t="shared" si="2"/>
      </c>
      <c r="Y28" s="39">
        <f t="shared" si="3"/>
      </c>
      <c r="Z28" s="39">
        <f t="shared" si="4"/>
      </c>
      <c r="AA28" s="39">
        <f t="shared" si="5"/>
      </c>
      <c r="AB28" s="39">
        <f t="shared" si="6"/>
      </c>
      <c r="AC28" s="39">
        <f t="shared" si="7"/>
      </c>
      <c r="AD28" s="39">
        <f t="shared" si="8"/>
      </c>
      <c r="AE28" s="39">
        <f t="shared" si="9"/>
      </c>
      <c r="AF28" s="39"/>
      <c r="AX28" s="2">
        <v>0.00022431104464858131</v>
      </c>
      <c r="AY28" s="39">
        <f t="shared" si="21"/>
        <v>-0.1666132592750837</v>
      </c>
      <c r="BA28" s="2">
        <f t="shared" si="10"/>
        <v>-0.1609551276182338</v>
      </c>
      <c r="BB28" s="37">
        <f t="shared" si="22"/>
        <v>10</v>
      </c>
      <c r="BD28" s="37">
        <f t="shared" si="24"/>
        <v>7.534337599999992</v>
      </c>
      <c r="BE28" s="2">
        <f t="shared" si="23"/>
        <v>0.0027692211612524564</v>
      </c>
    </row>
    <row r="29" spans="1:57" ht="12.75">
      <c r="A29" s="1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37">
        <f t="shared" si="11"/>
        <v>1</v>
      </c>
      <c r="Q29" s="2" t="s">
        <v>37</v>
      </c>
      <c r="R29" s="60">
        <f>$U$22</f>
        <v>-0.11904761904761904</v>
      </c>
      <c r="S29" s="60">
        <f>$R$25</f>
        <v>13.25</v>
      </c>
      <c r="V29" s="39">
        <f t="shared" si="0"/>
      </c>
      <c r="W29" s="39">
        <f t="shared" si="1"/>
      </c>
      <c r="X29" s="39">
        <f t="shared" si="2"/>
      </c>
      <c r="Y29" s="39">
        <f t="shared" si="3"/>
      </c>
      <c r="Z29" s="39">
        <f t="shared" si="4"/>
      </c>
      <c r="AA29" s="39">
        <f t="shared" si="5"/>
      </c>
      <c r="AB29" s="39">
        <f t="shared" si="6"/>
      </c>
      <c r="AC29" s="39">
        <f t="shared" si="7"/>
      </c>
      <c r="AD29" s="39">
        <f t="shared" si="8"/>
      </c>
      <c r="AE29" s="39">
        <f t="shared" si="9"/>
      </c>
      <c r="AF29" s="39"/>
      <c r="AX29" s="2">
        <v>0.017868892483291113</v>
      </c>
      <c r="AY29" s="39">
        <f t="shared" si="21"/>
        <v>-0.16241216845635928</v>
      </c>
      <c r="BA29" s="2">
        <f t="shared" si="10"/>
        <v>-0.1609551276182338</v>
      </c>
      <c r="BB29" s="37">
        <f t="shared" si="22"/>
        <v>10</v>
      </c>
      <c r="BD29" s="37">
        <f t="shared" si="24"/>
        <v>7.5494851999999915</v>
      </c>
      <c r="BE29" s="2">
        <f t="shared" si="23"/>
        <v>0.002816829921848251</v>
      </c>
    </row>
    <row r="30" spans="1:57" ht="12.75">
      <c r="A30" s="1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37">
        <f t="shared" si="11"/>
        <v>1</v>
      </c>
      <c r="Q30" s="2"/>
      <c r="R30" s="60">
        <f>$U$21</f>
        <v>-0.07142857142857142</v>
      </c>
      <c r="S30" s="60">
        <f>$R$25</f>
        <v>13.25</v>
      </c>
      <c r="V30" s="39">
        <f t="shared" si="0"/>
      </c>
      <c r="W30" s="39">
        <f t="shared" si="1"/>
      </c>
      <c r="X30" s="39">
        <f t="shared" si="2"/>
      </c>
      <c r="Y30" s="39">
        <f t="shared" si="3"/>
      </c>
      <c r="Z30" s="39">
        <f t="shared" si="4"/>
      </c>
      <c r="AA30" s="39">
        <f t="shared" si="5"/>
      </c>
      <c r="AB30" s="39">
        <f t="shared" si="6"/>
      </c>
      <c r="AC30" s="39">
        <f t="shared" si="7"/>
      </c>
      <c r="AD30" s="39">
        <f t="shared" si="8"/>
      </c>
      <c r="AE30" s="39">
        <f t="shared" si="9"/>
      </c>
      <c r="AF30" s="39"/>
      <c r="AX30" s="2">
        <v>-0.022182988982818078</v>
      </c>
      <c r="AY30" s="39">
        <f t="shared" si="21"/>
        <v>-0.1719483307101948</v>
      </c>
      <c r="BA30" s="2">
        <f t="shared" si="10"/>
        <v>-0.1609551276182338</v>
      </c>
      <c r="BB30" s="37">
        <f t="shared" si="22"/>
        <v>10</v>
      </c>
      <c r="BD30" s="37">
        <f t="shared" si="24"/>
        <v>7.564632799999991</v>
      </c>
      <c r="BE30" s="2">
        <f t="shared" si="23"/>
        <v>0.0028651540301907665</v>
      </c>
    </row>
    <row r="31" spans="1:57" ht="12.75">
      <c r="A31" s="1"/>
      <c r="B31" s="71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37">
        <f t="shared" si="11"/>
        <v>1</v>
      </c>
      <c r="Q31" s="2" t="s">
        <v>38</v>
      </c>
      <c r="R31" s="60">
        <f>$U$22</f>
        <v>-0.11904761904761904</v>
      </c>
      <c r="S31" s="60">
        <f>$R$26</f>
        <v>15.75</v>
      </c>
      <c r="V31" s="39">
        <f t="shared" si="0"/>
      </c>
      <c r="W31" s="39">
        <f t="shared" si="1"/>
      </c>
      <c r="X31" s="39">
        <f t="shared" si="2"/>
      </c>
      <c r="Y31" s="39">
        <f t="shared" si="3"/>
      </c>
      <c r="Z31" s="39">
        <f t="shared" si="4"/>
      </c>
      <c r="AA31" s="39">
        <f t="shared" si="5"/>
      </c>
      <c r="AB31" s="39">
        <f t="shared" si="6"/>
      </c>
      <c r="AC31" s="39">
        <f t="shared" si="7"/>
      </c>
      <c r="AD31" s="39">
        <f t="shared" si="8"/>
      </c>
      <c r="AE31" s="39">
        <f t="shared" si="9"/>
      </c>
      <c r="AF31" s="39"/>
      <c r="AX31" s="2">
        <v>-0.0008267464217047646</v>
      </c>
      <c r="AY31" s="39">
        <f t="shared" si="21"/>
        <v>-0.16686351105278688</v>
      </c>
      <c r="BA31" s="2">
        <f t="shared" si="10"/>
        <v>-0.1609551276182338</v>
      </c>
      <c r="BB31" s="37">
        <f t="shared" si="22"/>
        <v>10</v>
      </c>
      <c r="BD31" s="37">
        <f t="shared" si="24"/>
        <v>7.579780399999991</v>
      </c>
      <c r="BE31" s="2">
        <f t="shared" si="23"/>
        <v>0.0029142022493063597</v>
      </c>
    </row>
    <row r="32" spans="1:57" ht="12.75">
      <c r="A32" s="1"/>
      <c r="B32" s="7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37">
        <f t="shared" si="11"/>
        <v>1</v>
      </c>
      <c r="Q32" s="2"/>
      <c r="R32" s="60">
        <f>$U$21</f>
        <v>-0.07142857142857142</v>
      </c>
      <c r="S32" s="60">
        <f>$R$26</f>
        <v>15.75</v>
      </c>
      <c r="V32" s="39">
        <f t="shared" si="0"/>
      </c>
      <c r="W32" s="39">
        <f t="shared" si="1"/>
      </c>
      <c r="X32" s="39">
        <f t="shared" si="2"/>
      </c>
      <c r="Y32" s="39">
        <f t="shared" si="3"/>
      </c>
      <c r="Z32" s="39">
        <f t="shared" si="4"/>
      </c>
      <c r="AA32" s="39">
        <f t="shared" si="5"/>
      </c>
      <c r="AB32" s="39">
        <f t="shared" si="6"/>
      </c>
      <c r="AC32" s="39">
        <f t="shared" si="7"/>
      </c>
      <c r="AD32" s="39">
        <f t="shared" si="8"/>
      </c>
      <c r="AE32" s="39">
        <f t="shared" si="9"/>
      </c>
      <c r="AF32" s="39"/>
      <c r="AX32" s="2">
        <v>0.02193762016663106</v>
      </c>
      <c r="AY32" s="39">
        <f t="shared" si="21"/>
        <v>-0.16144342376984977</v>
      </c>
      <c r="BA32" s="2">
        <f t="shared" si="10"/>
        <v>-0.1609551276182338</v>
      </c>
      <c r="BB32" s="37">
        <f t="shared" si="22"/>
        <v>10</v>
      </c>
      <c r="BD32" s="37">
        <f t="shared" si="24"/>
        <v>7.594927999999991</v>
      </c>
      <c r="BE32" s="2">
        <f t="shared" si="23"/>
        <v>0.0029639834135231245</v>
      </c>
    </row>
    <row r="33" spans="1:57" ht="12.75">
      <c r="A33" s="1"/>
      <c r="B33" s="7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37">
        <f t="shared" si="11"/>
        <v>1</v>
      </c>
      <c r="Q33" s="2" t="s">
        <v>39</v>
      </c>
      <c r="R33" s="60">
        <f>$U$22</f>
        <v>-0.11904761904761904</v>
      </c>
      <c r="S33" s="60">
        <f>$R$13</f>
        <v>15</v>
      </c>
      <c r="V33" s="39">
        <f t="shared" si="0"/>
      </c>
      <c r="W33" s="39">
        <f t="shared" si="1"/>
      </c>
      <c r="X33" s="39">
        <f t="shared" si="2"/>
      </c>
      <c r="Y33" s="39">
        <f t="shared" si="3"/>
      </c>
      <c r="Z33" s="39">
        <f t="shared" si="4"/>
      </c>
      <c r="AA33" s="39">
        <f t="shared" si="5"/>
      </c>
      <c r="AB33" s="39">
        <f t="shared" si="6"/>
      </c>
      <c r="AC33" s="39">
        <f t="shared" si="7"/>
      </c>
      <c r="AD33" s="39">
        <f t="shared" si="8"/>
      </c>
      <c r="AE33" s="39">
        <f t="shared" si="9"/>
      </c>
      <c r="AF33" s="39"/>
      <c r="AX33" s="2">
        <v>-0.00816583758049257</v>
      </c>
      <c r="AY33" s="39">
        <f t="shared" si="21"/>
        <v>-0.1686109137096411</v>
      </c>
      <c r="BA33" s="2">
        <f t="shared" si="10"/>
        <v>-0.1609551276182338</v>
      </c>
      <c r="BB33" s="37">
        <f t="shared" si="22"/>
        <v>10</v>
      </c>
      <c r="BD33" s="37">
        <f t="shared" si="24"/>
        <v>7.61007559999999</v>
      </c>
      <c r="BE33" s="2">
        <f t="shared" si="23"/>
        <v>0.003014506428408529</v>
      </c>
    </row>
    <row r="34" spans="1:57" ht="12.75">
      <c r="A34" s="1"/>
      <c r="B34" s="7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37">
        <f t="shared" si="11"/>
        <v>1</v>
      </c>
      <c r="Q34" s="2"/>
      <c r="R34" s="60">
        <f>$U$21</f>
        <v>-0.07142857142857142</v>
      </c>
      <c r="S34" s="60">
        <f>$R$13</f>
        <v>15</v>
      </c>
      <c r="V34" s="39">
        <f t="shared" si="0"/>
      </c>
      <c r="W34" s="39">
        <f t="shared" si="1"/>
      </c>
      <c r="X34" s="39">
        <f t="shared" si="2"/>
      </c>
      <c r="Y34" s="39">
        <f t="shared" si="3"/>
      </c>
      <c r="Z34" s="39">
        <f t="shared" si="4"/>
      </c>
      <c r="AA34" s="39">
        <f t="shared" si="5"/>
      </c>
      <c r="AB34" s="39">
        <f t="shared" si="6"/>
      </c>
      <c r="AC34" s="39">
        <f t="shared" si="7"/>
      </c>
      <c r="AD34" s="39">
        <f t="shared" si="8"/>
      </c>
      <c r="AE34" s="39">
        <f t="shared" si="9"/>
      </c>
      <c r="AF34" s="39"/>
      <c r="AX34" s="2">
        <v>0.001535386211737419</v>
      </c>
      <c r="AY34" s="39">
        <f t="shared" si="21"/>
        <v>-0.1663010985210149</v>
      </c>
      <c r="BA34" s="2">
        <f t="shared" si="10"/>
        <v>-0.1609551276182338</v>
      </c>
      <c r="BB34" s="37">
        <f t="shared" si="22"/>
        <v>10</v>
      </c>
      <c r="BD34" s="37">
        <f t="shared" si="24"/>
        <v>7.62522319999999</v>
      </c>
      <c r="BE34" s="2">
        <f t="shared" si="23"/>
        <v>0.0030657802706930237</v>
      </c>
    </row>
    <row r="35" spans="1:57" ht="12.75">
      <c r="A35" s="1"/>
      <c r="B35" s="56"/>
      <c r="C35" s="5"/>
      <c r="D35" s="5"/>
      <c r="E35" s="5"/>
      <c r="F35" s="5"/>
      <c r="G35" s="5"/>
      <c r="H35" s="5"/>
      <c r="I35" s="70"/>
      <c r="J35" s="70"/>
      <c r="K35" s="70"/>
      <c r="L35" s="70"/>
      <c r="M35" s="70"/>
      <c r="N35" s="37">
        <f t="shared" si="11"/>
        <v>1</v>
      </c>
      <c r="Q35" s="2" t="s">
        <v>20</v>
      </c>
      <c r="R35" s="60">
        <f>$U$21</f>
        <v>-0.07142857142857142</v>
      </c>
      <c r="S35" s="60">
        <f>$R$25</f>
        <v>13.25</v>
      </c>
      <c r="V35" s="39">
        <f t="shared" si="0"/>
      </c>
      <c r="W35" s="39">
        <f t="shared" si="1"/>
      </c>
      <c r="X35" s="39">
        <f t="shared" si="2"/>
      </c>
      <c r="Y35" s="39">
        <f t="shared" si="3"/>
      </c>
      <c r="Z35" s="39">
        <f t="shared" si="4"/>
      </c>
      <c r="AA35" s="39">
        <f t="shared" si="5"/>
      </c>
      <c r="AB35" s="39">
        <f t="shared" si="6"/>
      </c>
      <c r="AC35" s="39">
        <f t="shared" si="7"/>
      </c>
      <c r="AD35" s="39">
        <f t="shared" si="8"/>
      </c>
      <c r="AE35" s="39">
        <f t="shared" si="9"/>
      </c>
      <c r="AF35" s="39"/>
      <c r="AX35" s="2">
        <v>0.022386242255928224</v>
      </c>
      <c r="AY35" s="39">
        <f t="shared" si="21"/>
        <v>-0.16133660898668378</v>
      </c>
      <c r="BA35" s="2">
        <f t="shared" si="10"/>
        <v>-0.1609551276182338</v>
      </c>
      <c r="BB35" s="37">
        <f t="shared" si="22"/>
        <v>10</v>
      </c>
      <c r="BD35" s="37">
        <f t="shared" si="24"/>
        <v>7.64037079999999</v>
      </c>
      <c r="BE35" s="2">
        <f t="shared" si="23"/>
        <v>0.003117813988179463</v>
      </c>
    </row>
    <row r="36" spans="1:57" ht="12.75">
      <c r="A36" s="1"/>
      <c r="B36" s="56"/>
      <c r="C36" s="5"/>
      <c r="D36" s="5"/>
      <c r="E36" s="5"/>
      <c r="F36" s="5"/>
      <c r="G36" s="5"/>
      <c r="H36" s="5"/>
      <c r="I36" s="70"/>
      <c r="J36" s="70"/>
      <c r="K36" s="70"/>
      <c r="L36" s="70"/>
      <c r="M36" s="70"/>
      <c r="N36" s="37">
        <f t="shared" si="11"/>
        <v>1</v>
      </c>
      <c r="Q36" s="61"/>
      <c r="R36" s="60">
        <f>$U$21</f>
        <v>-0.07142857142857142</v>
      </c>
      <c r="S36" s="60">
        <f>$R$26</f>
        <v>15.75</v>
      </c>
      <c r="V36" s="39">
        <f t="shared" si="0"/>
      </c>
      <c r="W36" s="39">
        <f t="shared" si="1"/>
      </c>
      <c r="X36" s="39">
        <f t="shared" si="2"/>
      </c>
      <c r="Y36" s="39">
        <f t="shared" si="3"/>
      </c>
      <c r="Z36" s="39">
        <f t="shared" si="4"/>
      </c>
      <c r="AA36" s="39">
        <f t="shared" si="5"/>
      </c>
      <c r="AB36" s="39">
        <f t="shared" si="6"/>
      </c>
      <c r="AC36" s="39">
        <f t="shared" si="7"/>
      </c>
      <c r="AD36" s="39">
        <f t="shared" si="8"/>
      </c>
      <c r="AE36" s="39">
        <f t="shared" si="9"/>
      </c>
      <c r="AF36" s="39"/>
      <c r="AX36" s="2">
        <v>-0.004432203131199072</v>
      </c>
      <c r="AY36" s="39">
        <f t="shared" si="21"/>
        <v>-0.16772195312647598</v>
      </c>
      <c r="BA36" s="2">
        <f t="shared" si="10"/>
        <v>-0.1609551276182338</v>
      </c>
      <c r="BB36" s="37">
        <f t="shared" si="22"/>
        <v>10</v>
      </c>
      <c r="BD36" s="37">
        <f t="shared" si="24"/>
        <v>7.655518399999989</v>
      </c>
      <c r="BE36" s="2">
        <f t="shared" si="23"/>
        <v>0.0031706166996380526</v>
      </c>
    </row>
    <row r="37" spans="1:57" ht="12.75">
      <c r="A37" s="1"/>
      <c r="B37" s="56"/>
      <c r="C37" s="5"/>
      <c r="D37" s="5"/>
      <c r="E37" s="5"/>
      <c r="F37" s="5"/>
      <c r="G37" s="5"/>
      <c r="H37" s="5"/>
      <c r="I37" s="70"/>
      <c r="J37" s="70"/>
      <c r="K37" s="70"/>
      <c r="L37" s="70"/>
      <c r="M37" s="70"/>
      <c r="N37" s="37">
        <f t="shared" si="11"/>
        <v>1</v>
      </c>
      <c r="Q37" s="2" t="s">
        <v>40</v>
      </c>
      <c r="R37" s="60">
        <f>$U$22</f>
        <v>-0.11904761904761904</v>
      </c>
      <c r="S37" s="60">
        <f>$R$25</f>
        <v>13.25</v>
      </c>
      <c r="V37" s="39">
        <f t="shared" si="0"/>
      </c>
      <c r="W37" s="39">
        <f t="shared" si="1"/>
      </c>
      <c r="X37" s="39">
        <f t="shared" si="2"/>
      </c>
      <c r="Y37" s="39">
        <f t="shared" si="3"/>
      </c>
      <c r="Z37" s="39">
        <f t="shared" si="4"/>
      </c>
      <c r="AA37" s="39">
        <f t="shared" si="5"/>
      </c>
      <c r="AB37" s="39">
        <f t="shared" si="6"/>
      </c>
      <c r="AC37" s="39">
        <f t="shared" si="7"/>
      </c>
      <c r="AD37" s="39">
        <f t="shared" si="8"/>
      </c>
      <c r="AE37" s="39">
        <f t="shared" si="9"/>
      </c>
      <c r="AF37" s="39"/>
      <c r="AX37" s="2">
        <v>-0.017958616901150547</v>
      </c>
      <c r="AY37" s="39">
        <f t="shared" si="21"/>
        <v>-0.1709425278336073</v>
      </c>
      <c r="BA37" s="2">
        <f t="shared" si="10"/>
        <v>-0.1609551276182338</v>
      </c>
      <c r="BB37" s="37">
        <f t="shared" si="22"/>
        <v>10</v>
      </c>
      <c r="BD37" s="37">
        <f t="shared" si="24"/>
        <v>7.670665999999989</v>
      </c>
      <c r="BE37" s="2">
        <f t="shared" si="23"/>
        <v>0.0032241975946866543</v>
      </c>
    </row>
    <row r="38" spans="1:57" ht="12.75">
      <c r="A38" s="1"/>
      <c r="B38" s="56"/>
      <c r="C38" s="5"/>
      <c r="D38" s="5"/>
      <c r="E38" s="5"/>
      <c r="F38" s="5"/>
      <c r="G38" s="5"/>
      <c r="H38" s="5"/>
      <c r="I38" s="70"/>
      <c r="J38" s="70"/>
      <c r="K38" s="70"/>
      <c r="L38" s="70"/>
      <c r="M38" s="70"/>
      <c r="N38" s="37">
        <f t="shared" si="11"/>
        <v>1</v>
      </c>
      <c r="Q38" s="2"/>
      <c r="R38" s="60">
        <f>$U$22</f>
        <v>-0.11904761904761904</v>
      </c>
      <c r="S38" s="60">
        <f>$R$26</f>
        <v>15.75</v>
      </c>
      <c r="V38" s="39">
        <f t="shared" si="0"/>
      </c>
      <c r="W38" s="39">
        <f t="shared" si="1"/>
      </c>
      <c r="X38" s="39">
        <f t="shared" si="2"/>
      </c>
      <c r="Y38" s="39">
        <f t="shared" si="3"/>
      </c>
      <c r="Z38" s="39">
        <f t="shared" si="4"/>
      </c>
      <c r="AA38" s="39">
        <f t="shared" si="5"/>
      </c>
      <c r="AB38" s="39">
        <f t="shared" si="6"/>
      </c>
      <c r="AC38" s="39">
        <f t="shared" si="7"/>
      </c>
      <c r="AD38" s="39">
        <f t="shared" si="8"/>
      </c>
      <c r="AE38" s="39">
        <f t="shared" si="9"/>
      </c>
      <c r="AF38" s="39"/>
      <c r="AX38" s="2">
        <v>-0.00508774071474349</v>
      </c>
      <c r="AY38" s="39">
        <f t="shared" si="21"/>
        <v>-0.16787803350351038</v>
      </c>
      <c r="BA38" s="2">
        <f t="shared" si="10"/>
        <v>-0.1609551276182338</v>
      </c>
      <c r="BB38" s="37">
        <f t="shared" si="22"/>
        <v>10</v>
      </c>
      <c r="BD38" s="37">
        <f t="shared" si="24"/>
        <v>7.685813599999989</v>
      </c>
      <c r="BE38" s="2">
        <f t="shared" si="23"/>
        <v>0.003278565933656178</v>
      </c>
    </row>
    <row r="39" spans="1:57" ht="12.75">
      <c r="A39" s="1"/>
      <c r="B39" s="56"/>
      <c r="C39" s="5"/>
      <c r="D39" s="5"/>
      <c r="E39" s="5"/>
      <c r="F39" s="5"/>
      <c r="G39" s="5"/>
      <c r="H39" s="5"/>
      <c r="I39" s="70"/>
      <c r="J39" s="70"/>
      <c r="K39" s="70"/>
      <c r="L39" s="70"/>
      <c r="M39" s="70"/>
      <c r="N39" s="37">
        <f t="shared" si="11"/>
        <v>1</v>
      </c>
      <c r="Q39" s="2" t="s">
        <v>19</v>
      </c>
      <c r="R39" s="60">
        <f>$U$23</f>
        <v>-0.09523809523809523</v>
      </c>
      <c r="S39" s="2">
        <f>MAX($R$19,$R$25-1.5*($R$26-$R$25))</f>
        <v>10</v>
      </c>
      <c r="V39" s="39">
        <f t="shared" si="0"/>
      </c>
      <c r="W39" s="39">
        <f t="shared" si="1"/>
      </c>
      <c r="X39" s="39">
        <f t="shared" si="2"/>
      </c>
      <c r="Y39" s="39">
        <f t="shared" si="3"/>
      </c>
      <c r="Z39" s="39">
        <f t="shared" si="4"/>
      </c>
      <c r="AA39" s="39">
        <f t="shared" si="5"/>
      </c>
      <c r="AB39" s="39">
        <f t="shared" si="6"/>
      </c>
      <c r="AC39" s="39">
        <f t="shared" si="7"/>
      </c>
      <c r="AD39" s="39">
        <f t="shared" si="8"/>
      </c>
      <c r="AE39" s="39">
        <f t="shared" si="9"/>
      </c>
      <c r="AF39" s="39"/>
      <c r="AX39" s="2">
        <v>-0.021662953581347087</v>
      </c>
      <c r="AY39" s="39">
        <f t="shared" si="21"/>
        <v>-0.1718245127574636</v>
      </c>
      <c r="BA39" s="2">
        <f t="shared" si="10"/>
        <v>-0.1609551276182338</v>
      </c>
      <c r="BB39" s="37">
        <f t="shared" si="22"/>
        <v>10</v>
      </c>
      <c r="BD39" s="37">
        <f t="shared" si="24"/>
        <v>7.7009611999999885</v>
      </c>
      <c r="BE39" s="2">
        <f t="shared" si="23"/>
        <v>0.003333731047440894</v>
      </c>
    </row>
    <row r="40" spans="1:57" ht="12.75">
      <c r="A40" s="1"/>
      <c r="B40" s="56"/>
      <c r="C40" s="5"/>
      <c r="D40" s="5"/>
      <c r="E40" s="5"/>
      <c r="F40" s="5"/>
      <c r="G40" s="5"/>
      <c r="H40" s="5"/>
      <c r="I40" s="70"/>
      <c r="J40" s="70"/>
      <c r="K40" s="70"/>
      <c r="L40" s="70"/>
      <c r="M40" s="70"/>
      <c r="N40" s="37">
        <f t="shared" si="11"/>
        <v>1</v>
      </c>
      <c r="Q40" s="2"/>
      <c r="R40" s="60">
        <f>$U$23</f>
        <v>-0.09523809523809523</v>
      </c>
      <c r="S40" s="2">
        <f>$R$25</f>
        <v>13.25</v>
      </c>
      <c r="V40" s="39">
        <f t="shared" si="0"/>
      </c>
      <c r="W40" s="39">
        <f t="shared" si="1"/>
      </c>
      <c r="X40" s="39">
        <f t="shared" si="2"/>
      </c>
      <c r="Y40" s="39">
        <f t="shared" si="3"/>
      </c>
      <c r="Z40" s="39">
        <f t="shared" si="4"/>
      </c>
      <c r="AA40" s="39">
        <f t="shared" si="5"/>
      </c>
      <c r="AB40" s="39">
        <f t="shared" si="6"/>
      </c>
      <c r="AC40" s="39">
        <f t="shared" si="7"/>
      </c>
      <c r="AD40" s="39">
        <f t="shared" si="8"/>
      </c>
      <c r="AE40" s="39">
        <f t="shared" si="9"/>
      </c>
      <c r="AF40" s="39"/>
      <c r="AX40" s="2">
        <v>-0.0048075807977538375</v>
      </c>
      <c r="AY40" s="39">
        <f t="shared" si="21"/>
        <v>-0.16781132876136998</v>
      </c>
      <c r="BA40" s="2">
        <f t="shared" si="10"/>
        <v>-0.1609551276182338</v>
      </c>
      <c r="BB40" s="37">
        <f t="shared" si="22"/>
        <v>10</v>
      </c>
      <c r="BD40" s="37">
        <f t="shared" si="24"/>
        <v>7.716108799999988</v>
      </c>
      <c r="BE40" s="2">
        <f t="shared" si="23"/>
        <v>0.00338970233733337</v>
      </c>
    </row>
    <row r="41" spans="1:57" ht="12.75">
      <c r="A41" s="1"/>
      <c r="B41" s="56"/>
      <c r="C41" s="5"/>
      <c r="D41" s="5"/>
      <c r="E41" s="5"/>
      <c r="F41" s="5"/>
      <c r="G41" s="5"/>
      <c r="H41" s="5"/>
      <c r="I41" s="70"/>
      <c r="J41" s="70"/>
      <c r="K41" s="70"/>
      <c r="L41" s="70"/>
      <c r="M41" s="70"/>
      <c r="N41" s="37">
        <f t="shared" si="11"/>
        <v>1</v>
      </c>
      <c r="Q41" s="2" t="s">
        <v>21</v>
      </c>
      <c r="R41" s="60">
        <f>$U$23</f>
        <v>-0.09523809523809523</v>
      </c>
      <c r="S41" s="2">
        <f>$R$26</f>
        <v>15.75</v>
      </c>
      <c r="V41" s="39">
        <f t="shared" si="0"/>
      </c>
      <c r="W41" s="39">
        <f t="shared" si="1"/>
      </c>
      <c r="X41" s="39">
        <f t="shared" si="2"/>
      </c>
      <c r="Y41" s="39">
        <f t="shared" si="3"/>
      </c>
      <c r="Z41" s="39">
        <f t="shared" si="4"/>
      </c>
      <c r="AA41" s="39">
        <f t="shared" si="5"/>
      </c>
      <c r="AB41" s="39">
        <f t="shared" si="6"/>
      </c>
      <c r="AC41" s="39">
        <f t="shared" si="7"/>
      </c>
      <c r="AD41" s="39">
        <f t="shared" si="8"/>
      </c>
      <c r="AE41" s="39">
        <f t="shared" si="9"/>
      </c>
      <c r="AF41" s="39"/>
      <c r="AX41" s="2">
        <v>-0.02652088991973632</v>
      </c>
      <c r="AY41" s="39">
        <f t="shared" si="21"/>
        <v>-0.1729811642666039</v>
      </c>
      <c r="BA41" s="2">
        <f t="shared" si="10"/>
        <v>-0.1609551276182338</v>
      </c>
      <c r="BB41" s="37">
        <f t="shared" si="22"/>
        <v>10</v>
      </c>
      <c r="BD41" s="37">
        <f t="shared" si="24"/>
        <v>7.731256399999988</v>
      </c>
      <c r="BE41" s="2">
        <f t="shared" si="23"/>
        <v>0.003446489274843886</v>
      </c>
    </row>
    <row r="42" spans="1:57" ht="12.75">
      <c r="A42" s="1"/>
      <c r="B42" s="56"/>
      <c r="C42" s="5"/>
      <c r="D42" s="5"/>
      <c r="E42" s="5"/>
      <c r="F42" s="5"/>
      <c r="G42" s="5"/>
      <c r="H42" s="5"/>
      <c r="I42" s="70"/>
      <c r="J42" s="70"/>
      <c r="K42" s="70"/>
      <c r="L42" s="70"/>
      <c r="M42" s="70"/>
      <c r="N42" s="37">
        <f t="shared" si="11"/>
        <v>1</v>
      </c>
      <c r="Q42" s="2"/>
      <c r="R42" s="60">
        <f>$U$23</f>
        <v>-0.09523809523809523</v>
      </c>
      <c r="S42" s="2">
        <f>MIN($R$20,$R$26+1.5*($R$26-$R$25))</f>
        <v>19</v>
      </c>
      <c r="V42" s="39">
        <f t="shared" si="0"/>
      </c>
      <c r="W42" s="39">
        <f t="shared" si="1"/>
      </c>
      <c r="X42" s="39">
        <f t="shared" si="2"/>
      </c>
      <c r="Y42" s="39">
        <f t="shared" si="3"/>
      </c>
      <c r="Z42" s="39">
        <f t="shared" si="4"/>
      </c>
      <c r="AA42" s="39">
        <f t="shared" si="5"/>
      </c>
      <c r="AB42" s="39">
        <f t="shared" si="6"/>
      </c>
      <c r="AC42" s="39">
        <f t="shared" si="7"/>
      </c>
      <c r="AD42" s="39">
        <f t="shared" si="8"/>
      </c>
      <c r="AE42" s="39">
        <f t="shared" si="9"/>
      </c>
      <c r="AF42" s="39"/>
      <c r="AX42" s="2">
        <v>0.011329996642963955</v>
      </c>
      <c r="AY42" s="39">
        <f t="shared" si="21"/>
        <v>-0.16396904841834192</v>
      </c>
      <c r="BA42" s="2">
        <f t="shared" si="10"/>
        <v>-0.1609551276182338</v>
      </c>
      <c r="BB42" s="37">
        <f t="shared" si="22"/>
        <v>10</v>
      </c>
      <c r="BD42" s="37">
        <f t="shared" si="24"/>
        <v>7.746403999999988</v>
      </c>
      <c r="BE42" s="2">
        <f t="shared" si="23"/>
        <v>0.003504101401504042</v>
      </c>
    </row>
    <row r="43" spans="1:57" ht="12.75">
      <c r="A43" s="1"/>
      <c r="B43" s="56"/>
      <c r="C43" s="5"/>
      <c r="D43" s="5"/>
      <c r="E43" s="5"/>
      <c r="F43" s="5"/>
      <c r="G43" s="5"/>
      <c r="H43" s="5"/>
      <c r="I43" s="70"/>
      <c r="J43" s="70"/>
      <c r="K43" s="70"/>
      <c r="L43" s="70"/>
      <c r="M43" s="70"/>
      <c r="N43" s="37">
        <f t="shared" si="11"/>
        <v>1</v>
      </c>
      <c r="Q43" s="2" t="s">
        <v>22</v>
      </c>
      <c r="R43" s="60">
        <f>$U$22</f>
        <v>-0.11904761904761904</v>
      </c>
      <c r="S43" s="2">
        <f>$R$12</f>
        <v>14.7143</v>
      </c>
      <c r="V43" s="39">
        <f t="shared" si="0"/>
      </c>
      <c r="W43" s="39">
        <f t="shared" si="1"/>
      </c>
      <c r="X43" s="39">
        <f t="shared" si="2"/>
      </c>
      <c r="Y43" s="39">
        <f t="shared" si="3"/>
      </c>
      <c r="Z43" s="39">
        <f t="shared" si="4"/>
      </c>
      <c r="AA43" s="39">
        <f t="shared" si="5"/>
      </c>
      <c r="AB43" s="39">
        <f t="shared" si="6"/>
      </c>
      <c r="AC43" s="39">
        <f t="shared" si="7"/>
      </c>
      <c r="AD43" s="39">
        <f t="shared" si="8"/>
      </c>
      <c r="AE43" s="39">
        <f t="shared" si="9"/>
      </c>
      <c r="AF43" s="39"/>
      <c r="AX43" s="2">
        <v>0.011840876491592156</v>
      </c>
      <c r="AY43" s="39">
        <f t="shared" si="21"/>
        <v>-0.16384741035914474</v>
      </c>
      <c r="BA43" s="2">
        <f t="shared" si="10"/>
        <v>-0.1609551276182338</v>
      </c>
      <c r="BB43" s="37">
        <f t="shared" si="22"/>
        <v>10</v>
      </c>
      <c r="BD43" s="37">
        <f t="shared" si="24"/>
        <v>7.761551599999987</v>
      </c>
      <c r="BE43" s="2">
        <f t="shared" si="23"/>
        <v>0.0035625483286543884</v>
      </c>
    </row>
    <row r="44" spans="1:57" ht="12.75">
      <c r="A44" s="1"/>
      <c r="B44" s="56"/>
      <c r="C44" s="5"/>
      <c r="D44" s="5"/>
      <c r="E44" s="5"/>
      <c r="F44" s="5"/>
      <c r="G44" s="5"/>
      <c r="H44" s="5"/>
      <c r="I44" s="70"/>
      <c r="J44" s="70"/>
      <c r="K44" s="70"/>
      <c r="L44" s="70"/>
      <c r="M44" s="70"/>
      <c r="N44" s="37">
        <f t="shared" si="11"/>
        <v>1</v>
      </c>
      <c r="Q44" s="2"/>
      <c r="R44" s="60">
        <f>$U$21</f>
        <v>-0.07142857142857142</v>
      </c>
      <c r="S44" s="2">
        <f>$R$12</f>
        <v>14.7143</v>
      </c>
      <c r="V44" s="39">
        <f t="shared" si="0"/>
      </c>
      <c r="W44" s="39">
        <f t="shared" si="1"/>
      </c>
      <c r="X44" s="39">
        <f t="shared" si="2"/>
      </c>
      <c r="Y44" s="39">
        <f t="shared" si="3"/>
      </c>
      <c r="Z44" s="39">
        <f t="shared" si="4"/>
      </c>
      <c r="AA44" s="39">
        <f t="shared" si="5"/>
      </c>
      <c r="AB44" s="39">
        <f t="shared" si="6"/>
      </c>
      <c r="AC44" s="39">
        <f t="shared" si="7"/>
      </c>
      <c r="AD44" s="39">
        <f t="shared" si="8"/>
      </c>
      <c r="AE44" s="39">
        <f t="shared" si="9"/>
      </c>
      <c r="AF44" s="39"/>
      <c r="AX44" s="2">
        <v>0.021538438062685017</v>
      </c>
      <c r="AY44" s="39">
        <f t="shared" si="21"/>
        <v>-0.16153846712793216</v>
      </c>
      <c r="BA44" s="2">
        <f t="shared" si="10"/>
        <v>-0.1609551276182338</v>
      </c>
      <c r="BB44" s="37">
        <f t="shared" si="22"/>
        <v>10</v>
      </c>
      <c r="BD44" s="37">
        <f t="shared" si="24"/>
        <v>7.776699199999987</v>
      </c>
      <c r="BE44" s="2">
        <f t="shared" si="23"/>
        <v>0.0036218397372158083</v>
      </c>
    </row>
    <row r="45" spans="1:57" ht="12.75">
      <c r="A45" s="1"/>
      <c r="B45" s="56"/>
      <c r="C45" s="5"/>
      <c r="D45" s="5"/>
      <c r="E45" s="5"/>
      <c r="F45" s="5"/>
      <c r="G45" s="5"/>
      <c r="H45" s="5"/>
      <c r="I45" s="70"/>
      <c r="J45" s="70"/>
      <c r="K45" s="70"/>
      <c r="L45" s="70"/>
      <c r="M45" s="70"/>
      <c r="N45" s="37">
        <f t="shared" si="11"/>
        <v>1</v>
      </c>
      <c r="R45" s="60"/>
      <c r="V45" s="39">
        <f t="shared" si="0"/>
      </c>
      <c r="W45" s="39">
        <f t="shared" si="1"/>
      </c>
      <c r="X45" s="39">
        <f t="shared" si="2"/>
      </c>
      <c r="Y45" s="39">
        <f t="shared" si="3"/>
      </c>
      <c r="Z45" s="39">
        <f t="shared" si="4"/>
      </c>
      <c r="AA45" s="39">
        <f t="shared" si="5"/>
      </c>
      <c r="AB45" s="39">
        <f t="shared" si="6"/>
      </c>
      <c r="AC45" s="39">
        <f t="shared" si="7"/>
      </c>
      <c r="AD45" s="39">
        <f t="shared" si="8"/>
      </c>
      <c r="AE45" s="39">
        <f t="shared" si="9"/>
      </c>
      <c r="AF45" s="39"/>
      <c r="AX45" s="2">
        <v>0.00853389080477309</v>
      </c>
      <c r="AY45" s="39">
        <f t="shared" si="21"/>
        <v>-0.16463478790362548</v>
      </c>
      <c r="BA45" s="2">
        <f t="shared" si="10"/>
        <v>-0.1609551276182338</v>
      </c>
      <c r="BB45" s="37">
        <f t="shared" si="22"/>
        <v>10</v>
      </c>
      <c r="BD45" s="37">
        <f t="shared" si="24"/>
        <v>7.791846799999987</v>
      </c>
      <c r="BE45" s="2">
        <f t="shared" si="23"/>
        <v>0.0036819853774444733</v>
      </c>
    </row>
    <row r="46" spans="1:57" ht="12.75">
      <c r="A46" s="1"/>
      <c r="B46" s="56"/>
      <c r="C46" s="5"/>
      <c r="D46" s="5"/>
      <c r="E46" s="5"/>
      <c r="F46" s="5"/>
      <c r="G46" s="5"/>
      <c r="H46" s="5"/>
      <c r="I46" s="70"/>
      <c r="J46" s="70"/>
      <c r="K46" s="70"/>
      <c r="L46" s="70"/>
      <c r="M46" s="70"/>
      <c r="N46" s="37">
        <f t="shared" si="11"/>
        <v>1</v>
      </c>
      <c r="R46" s="60"/>
      <c r="V46" s="39">
        <f t="shared" si="0"/>
      </c>
      <c r="W46" s="39">
        <f t="shared" si="1"/>
      </c>
      <c r="X46" s="39">
        <f t="shared" si="2"/>
      </c>
      <c r="Y46" s="39">
        <f t="shared" si="3"/>
      </c>
      <c r="Z46" s="39">
        <f t="shared" si="4"/>
      </c>
      <c r="AA46" s="39">
        <f t="shared" si="5"/>
      </c>
      <c r="AB46" s="39">
        <f t="shared" si="6"/>
      </c>
      <c r="AC46" s="39">
        <f t="shared" si="7"/>
      </c>
      <c r="AD46" s="39">
        <f t="shared" si="8"/>
      </c>
      <c r="AE46" s="39">
        <f t="shared" si="9"/>
      </c>
      <c r="AF46" s="39"/>
      <c r="AX46" s="2">
        <v>-4.1199987792596426E-05</v>
      </c>
      <c r="AY46" s="39">
        <f t="shared" si="21"/>
        <v>-0.16667647618756967</v>
      </c>
      <c r="BA46" s="2">
        <f t="shared" si="10"/>
        <v>-0.1609551276182338</v>
      </c>
      <c r="BB46" s="37">
        <f t="shared" si="22"/>
        <v>10</v>
      </c>
      <c r="BD46" s="37">
        <f t="shared" si="24"/>
        <v>7.8069943999999865</v>
      </c>
      <c r="BE46" s="2">
        <f t="shared" si="23"/>
        <v>0.003742995068670118</v>
      </c>
    </row>
    <row r="47" spans="1:57" ht="12.75">
      <c r="A47" s="1"/>
      <c r="B47" s="56"/>
      <c r="C47" s="5"/>
      <c r="D47" s="5"/>
      <c r="E47" s="5"/>
      <c r="F47" s="5"/>
      <c r="G47" s="5"/>
      <c r="H47" s="5"/>
      <c r="I47" s="70"/>
      <c r="J47" s="70"/>
      <c r="K47" s="70"/>
      <c r="L47" s="70"/>
      <c r="M47" s="70"/>
      <c r="N47" s="37">
        <f t="shared" si="11"/>
        <v>1</v>
      </c>
      <c r="Q47" s="38" t="s">
        <v>48</v>
      </c>
      <c r="R47" s="60"/>
      <c r="V47" s="39">
        <f t="shared" si="0"/>
      </c>
      <c r="W47" s="39">
        <f t="shared" si="1"/>
      </c>
      <c r="X47" s="39">
        <f t="shared" si="2"/>
      </c>
      <c r="Y47" s="39">
        <f t="shared" si="3"/>
      </c>
      <c r="Z47" s="39">
        <f t="shared" si="4"/>
      </c>
      <c r="AA47" s="39">
        <f t="shared" si="5"/>
      </c>
      <c r="AB47" s="39">
        <f t="shared" si="6"/>
      </c>
      <c r="AC47" s="39">
        <f t="shared" si="7"/>
      </c>
      <c r="AD47" s="39">
        <f t="shared" si="8"/>
      </c>
      <c r="AE47" s="39">
        <f t="shared" si="9"/>
      </c>
      <c r="AF47" s="39"/>
      <c r="AX47" s="2">
        <v>0.01642597735526597</v>
      </c>
      <c r="AY47" s="39">
        <f t="shared" si="21"/>
        <v>-0.16275571967731764</v>
      </c>
      <c r="BA47" s="2">
        <f t="shared" si="10"/>
        <v>-0.1609551276182338</v>
      </c>
      <c r="BB47" s="37">
        <f t="shared" si="22"/>
        <v>10</v>
      </c>
      <c r="BD47" s="37">
        <f t="shared" si="24"/>
        <v>7.822141999999986</v>
      </c>
      <c r="BE47" s="2">
        <f t="shared" si="23"/>
        <v>0.003804878699017445</v>
      </c>
    </row>
    <row r="48" spans="1:57" ht="12.75">
      <c r="A48" s="1"/>
      <c r="B48" s="56"/>
      <c r="C48" s="5"/>
      <c r="D48" s="5"/>
      <c r="E48" s="5"/>
      <c r="F48" s="5"/>
      <c r="G48" s="5"/>
      <c r="H48" s="5"/>
      <c r="I48" s="70"/>
      <c r="J48" s="70"/>
      <c r="K48" s="70"/>
      <c r="L48" s="70"/>
      <c r="M48" s="70"/>
      <c r="N48" s="37">
        <f t="shared" si="11"/>
        <v>1</v>
      </c>
      <c r="V48" s="39">
        <f t="shared" si="0"/>
      </c>
      <c r="W48" s="39">
        <f t="shared" si="1"/>
      </c>
      <c r="X48" s="39">
        <f t="shared" si="2"/>
      </c>
      <c r="Y48" s="39">
        <f t="shared" si="3"/>
      </c>
      <c r="Z48" s="39">
        <f t="shared" si="4"/>
      </c>
      <c r="AA48" s="39">
        <f t="shared" si="5"/>
      </c>
      <c r="AB48" s="39">
        <f t="shared" si="6"/>
      </c>
      <c r="AC48" s="39">
        <f t="shared" si="7"/>
      </c>
      <c r="AD48" s="39">
        <f t="shared" si="8"/>
      </c>
      <c r="AE48" s="39">
        <f t="shared" si="9"/>
      </c>
      <c r="AF48" s="39"/>
      <c r="AX48" s="2">
        <v>0.0008725241859187625</v>
      </c>
      <c r="AY48" s="39">
        <f t="shared" si="21"/>
        <v>-0.1664589228128765</v>
      </c>
      <c r="BA48" s="2">
        <f t="shared" si="10"/>
        <v>-0.1609551276182338</v>
      </c>
      <c r="BB48" s="37">
        <f t="shared" si="22"/>
        <v>10</v>
      </c>
      <c r="BD48" s="37">
        <f t="shared" si="24"/>
        <v>7.837289599999986</v>
      </c>
      <c r="BE48" s="2">
        <f t="shared" si="23"/>
        <v>0.0038676462251103984</v>
      </c>
    </row>
    <row r="49" spans="1:57" ht="12.75">
      <c r="A49" s="1"/>
      <c r="B49" s="56"/>
      <c r="C49" s="5"/>
      <c r="D49" s="5"/>
      <c r="E49" s="5"/>
      <c r="F49" s="5"/>
      <c r="G49" s="5"/>
      <c r="H49" s="5"/>
      <c r="I49" s="70"/>
      <c r="J49" s="70"/>
      <c r="K49" s="70"/>
      <c r="L49" s="70"/>
      <c r="M49" s="70"/>
      <c r="N49" s="37">
        <f t="shared" si="11"/>
        <v>1</v>
      </c>
      <c r="Q49" s="38" t="s">
        <v>22</v>
      </c>
      <c r="R49" s="39">
        <f>$U$26-0.07*MAX($U$2:$U$11)</f>
        <v>-0.18333333333333335</v>
      </c>
      <c r="S49" s="2">
        <f>$R$12</f>
        <v>14.7143</v>
      </c>
      <c r="V49" s="39">
        <f t="shared" si="0"/>
      </c>
      <c r="W49" s="39">
        <f t="shared" si="1"/>
      </c>
      <c r="X49" s="39">
        <f t="shared" si="2"/>
      </c>
      <c r="Y49" s="39">
        <f t="shared" si="3"/>
      </c>
      <c r="Z49" s="39">
        <f t="shared" si="4"/>
      </c>
      <c r="AA49" s="39">
        <f t="shared" si="5"/>
      </c>
      <c r="AB49" s="39">
        <f t="shared" si="6"/>
      </c>
      <c r="AC49" s="39">
        <f t="shared" si="7"/>
      </c>
      <c r="AD49" s="39">
        <f t="shared" si="8"/>
      </c>
      <c r="AE49" s="39">
        <f t="shared" si="9"/>
      </c>
      <c r="AF49" s="39"/>
      <c r="AX49" s="2">
        <v>0.017795648060548723</v>
      </c>
      <c r="AY49" s="39">
        <f t="shared" si="21"/>
        <v>-0.16242960760463127</v>
      </c>
      <c r="BA49" s="2">
        <f t="shared" si="10"/>
        <v>-0.1609551276182338</v>
      </c>
      <c r="BB49" s="37">
        <f t="shared" si="22"/>
        <v>10</v>
      </c>
      <c r="BD49" s="37">
        <f t="shared" si="24"/>
        <v>7.852437199999986</v>
      </c>
      <c r="BE49" s="2">
        <f t="shared" si="23"/>
        <v>0.0039313076717591355</v>
      </c>
    </row>
    <row r="50" spans="1:57" ht="12.75">
      <c r="A50" s="1"/>
      <c r="B50" s="56"/>
      <c r="C50" s="5"/>
      <c r="D50" s="5"/>
      <c r="E50" s="5"/>
      <c r="F50" s="5"/>
      <c r="G50" s="5"/>
      <c r="H50" s="5"/>
      <c r="I50" s="70"/>
      <c r="J50" s="70"/>
      <c r="K50" s="70"/>
      <c r="L50" s="70"/>
      <c r="M50" s="70"/>
      <c r="N50" s="37">
        <f t="shared" si="11"/>
        <v>1</v>
      </c>
      <c r="R50" s="39">
        <f>$U$26+0.07*MAX($U$2:$U$11)</f>
        <v>-0.15000000000000002</v>
      </c>
      <c r="S50" s="2">
        <f>$R$12</f>
        <v>14.7143</v>
      </c>
      <c r="V50" s="39">
        <f t="shared" si="0"/>
      </c>
      <c r="W50" s="39">
        <f t="shared" si="1"/>
      </c>
      <c r="X50" s="39">
        <f t="shared" si="2"/>
      </c>
      <c r="Y50" s="39">
        <f t="shared" si="3"/>
      </c>
      <c r="Z50" s="39">
        <f t="shared" si="4"/>
      </c>
      <c r="AA50" s="39">
        <f t="shared" si="5"/>
      </c>
      <c r="AB50" s="39">
        <f t="shared" si="6"/>
      </c>
      <c r="AC50" s="39">
        <f t="shared" si="7"/>
      </c>
      <c r="AD50" s="39">
        <f t="shared" si="8"/>
      </c>
      <c r="AE50" s="39">
        <f t="shared" si="9"/>
      </c>
      <c r="AF50" s="39"/>
      <c r="AX50" s="2">
        <v>-0.009194921720023192</v>
      </c>
      <c r="AY50" s="39">
        <f t="shared" si="21"/>
        <v>-0.16885593374286267</v>
      </c>
      <c r="BA50" s="2">
        <f t="shared" si="10"/>
        <v>-0.1609551276182338</v>
      </c>
      <c r="BB50" s="37">
        <f t="shared" si="22"/>
        <v>10</v>
      </c>
      <c r="BD50" s="37">
        <f t="shared" si="24"/>
        <v>7.867584799999985</v>
      </c>
      <c r="BE50" s="2">
        <f t="shared" si="23"/>
        <v>0.003995873131629454</v>
      </c>
    </row>
    <row r="51" spans="1:57" ht="12.75">
      <c r="A51" s="1"/>
      <c r="B51" s="56"/>
      <c r="C51" s="5"/>
      <c r="D51" s="5"/>
      <c r="E51" s="5"/>
      <c r="F51" s="5"/>
      <c r="G51" s="5"/>
      <c r="H51" s="5"/>
      <c r="I51" s="70"/>
      <c r="J51" s="70"/>
      <c r="K51" s="70"/>
      <c r="L51" s="70"/>
      <c r="M51" s="70"/>
      <c r="N51" s="37">
        <f t="shared" si="11"/>
        <v>1</v>
      </c>
      <c r="Q51" s="38" t="s">
        <v>49</v>
      </c>
      <c r="R51" s="39">
        <f>$U$26-0.08*MAX($U$2:$U$11)</f>
        <v>-0.18571428571428572</v>
      </c>
      <c r="S51" s="2">
        <f>$R$12-$R$16</f>
        <v>12.1897</v>
      </c>
      <c r="V51" s="39">
        <f t="shared" si="0"/>
      </c>
      <c r="W51" s="39">
        <f t="shared" si="1"/>
      </c>
      <c r="X51" s="39">
        <f t="shared" si="2"/>
      </c>
      <c r="Y51" s="39">
        <f t="shared" si="3"/>
      </c>
      <c r="Z51" s="39">
        <f t="shared" si="4"/>
      </c>
      <c r="AA51" s="39">
        <f t="shared" si="5"/>
      </c>
      <c r="AB51" s="39">
        <f t="shared" si="6"/>
      </c>
      <c r="AC51" s="39">
        <f t="shared" si="7"/>
      </c>
      <c r="AD51" s="39">
        <f t="shared" si="8"/>
      </c>
      <c r="AE51" s="39">
        <f t="shared" si="9"/>
      </c>
      <c r="AF51" s="39"/>
      <c r="AX51" s="2">
        <v>-0.013294778283028656</v>
      </c>
      <c r="AY51" s="39">
        <f t="shared" si="21"/>
        <v>-0.16983209006738778</v>
      </c>
      <c r="BA51" s="2">
        <f t="shared" si="10"/>
        <v>-0.1609551276182338</v>
      </c>
      <c r="BB51" s="37">
        <f t="shared" si="22"/>
        <v>10</v>
      </c>
      <c r="BD51" s="37">
        <f t="shared" si="24"/>
        <v>7.882732399999985</v>
      </c>
      <c r="BE51" s="2">
        <f t="shared" si="23"/>
        <v>0.00406135276489443</v>
      </c>
    </row>
    <row r="52" spans="1:57" ht="12.75">
      <c r="A52" s="1"/>
      <c r="B52" s="56"/>
      <c r="C52" s="5"/>
      <c r="D52" s="5"/>
      <c r="E52" s="5"/>
      <c r="F52" s="5"/>
      <c r="G52" s="5"/>
      <c r="H52" s="5"/>
      <c r="I52" s="70"/>
      <c r="J52" s="70"/>
      <c r="K52" s="70"/>
      <c r="L52" s="70"/>
      <c r="M52" s="70"/>
      <c r="N52" s="37">
        <f t="shared" si="11"/>
        <v>1</v>
      </c>
      <c r="R52" s="39">
        <f>$U$26+0.08*MAX($U$2:$U$11)</f>
        <v>-0.14761904761904765</v>
      </c>
      <c r="S52" s="2">
        <f>$R$12-$R$16</f>
        <v>12.1897</v>
      </c>
      <c r="V52" s="39">
        <f t="shared" si="0"/>
      </c>
      <c r="W52" s="39">
        <f t="shared" si="1"/>
      </c>
      <c r="X52" s="39">
        <f t="shared" si="2"/>
      </c>
      <c r="Y52" s="39">
        <f t="shared" si="3"/>
      </c>
      <c r="Z52" s="39">
        <f t="shared" si="4"/>
      </c>
      <c r="AA52" s="39">
        <f t="shared" si="5"/>
      </c>
      <c r="AB52" s="39">
        <f t="shared" si="6"/>
      </c>
      <c r="AC52" s="39">
        <f t="shared" si="7"/>
      </c>
      <c r="AD52" s="39">
        <f t="shared" si="8"/>
      </c>
      <c r="AE52" s="39">
        <f t="shared" si="9"/>
      </c>
      <c r="AF52" s="39"/>
      <c r="AX52" s="2">
        <v>0.02543137913144322</v>
      </c>
      <c r="AY52" s="39">
        <f t="shared" si="21"/>
        <v>-0.16061157639727544</v>
      </c>
      <c r="BA52" s="2">
        <f t="shared" si="10"/>
        <v>-0.1609551276182338</v>
      </c>
      <c r="BB52" s="37">
        <f t="shared" si="22"/>
        <v>10</v>
      </c>
      <c r="BD52" s="37">
        <f t="shared" si="24"/>
        <v>7.897879999999985</v>
      </c>
      <c r="BE52" s="2">
        <f t="shared" si="23"/>
        <v>0.004127756798868107</v>
      </c>
    </row>
    <row r="53" spans="1:57" ht="12.75">
      <c r="A53" s="1"/>
      <c r="B53" s="56"/>
      <c r="C53" s="5"/>
      <c r="D53" s="5"/>
      <c r="E53" s="5"/>
      <c r="F53" s="5"/>
      <c r="G53" s="5"/>
      <c r="H53" s="5"/>
      <c r="I53" s="70"/>
      <c r="J53" s="70"/>
      <c r="K53" s="70"/>
      <c r="L53" s="70"/>
      <c r="M53" s="70"/>
      <c r="N53" s="37">
        <f t="shared" si="11"/>
        <v>1</v>
      </c>
      <c r="Q53" s="38" t="s">
        <v>54</v>
      </c>
      <c r="R53" s="39">
        <f>$U$26-0.08*MAX($U$2:$U$11)</f>
        <v>-0.18571428571428572</v>
      </c>
      <c r="S53" s="2">
        <f>$R$12+$R$16</f>
        <v>17.2389</v>
      </c>
      <c r="V53" s="39">
        <f t="shared" si="0"/>
      </c>
      <c r="W53" s="39">
        <f t="shared" si="1"/>
      </c>
      <c r="X53" s="39">
        <f t="shared" si="2"/>
      </c>
      <c r="Y53" s="39">
        <f t="shared" si="3"/>
      </c>
      <c r="Z53" s="39">
        <f t="shared" si="4"/>
      </c>
      <c r="AA53" s="39">
        <f t="shared" si="5"/>
      </c>
      <c r="AB53" s="39">
        <f t="shared" si="6"/>
      </c>
      <c r="AC53" s="39">
        <f t="shared" si="7"/>
      </c>
      <c r="AD53" s="39">
        <f t="shared" si="8"/>
      </c>
      <c r="AE53" s="39">
        <f t="shared" si="9"/>
      </c>
      <c r="AF53" s="39"/>
      <c r="AX53" s="2">
        <v>0.006316415906247139</v>
      </c>
      <c r="AY53" s="39">
        <f t="shared" si="21"/>
        <v>-0.16516275811756023</v>
      </c>
      <c r="BA53" s="2">
        <f t="shared" si="10"/>
        <v>-0.1609551276182338</v>
      </c>
      <c r="BB53" s="37">
        <f t="shared" si="22"/>
        <v>10</v>
      </c>
      <c r="BD53" s="37">
        <f t="shared" si="24"/>
        <v>7.913027599999984</v>
      </c>
      <c r="BE53" s="2">
        <f t="shared" si="23"/>
        <v>0.004195095527620988</v>
      </c>
    </row>
    <row r="54" spans="1:57" ht="12.75">
      <c r="A54" s="1"/>
      <c r="B54" s="56"/>
      <c r="C54" s="5"/>
      <c r="D54" s="5"/>
      <c r="E54" s="5"/>
      <c r="F54" s="5"/>
      <c r="G54" s="5"/>
      <c r="H54" s="5"/>
      <c r="I54" s="70"/>
      <c r="J54" s="70"/>
      <c r="K54" s="70"/>
      <c r="L54" s="70"/>
      <c r="M54" s="70"/>
      <c r="N54" s="37">
        <f t="shared" si="11"/>
        <v>1</v>
      </c>
      <c r="R54" s="39">
        <f>$U$26+0.08*MAX($U$2:$U$11)</f>
        <v>-0.14761904761904765</v>
      </c>
      <c r="S54" s="2">
        <f>$R$12+$R$16</f>
        <v>17.2389</v>
      </c>
      <c r="V54" s="39">
        <f t="shared" si="0"/>
      </c>
      <c r="W54" s="39">
        <f t="shared" si="1"/>
      </c>
      <c r="X54" s="39">
        <f t="shared" si="2"/>
      </c>
      <c r="Y54" s="39">
        <f t="shared" si="3"/>
      </c>
      <c r="Z54" s="39">
        <f t="shared" si="4"/>
      </c>
      <c r="AA54" s="39">
        <f t="shared" si="5"/>
      </c>
      <c r="AB54" s="39">
        <f t="shared" si="6"/>
      </c>
      <c r="AC54" s="39">
        <f t="shared" si="7"/>
      </c>
      <c r="AD54" s="39">
        <f t="shared" si="8"/>
      </c>
      <c r="AE54" s="39">
        <f t="shared" si="9"/>
      </c>
      <c r="AF54" s="39"/>
      <c r="AX54" s="2">
        <v>-0.006528824732200081</v>
      </c>
      <c r="AY54" s="39">
        <f t="shared" si="21"/>
        <v>-0.16822114874576194</v>
      </c>
      <c r="BA54" s="2">
        <f t="shared" si="10"/>
        <v>-0.1609551276182338</v>
      </c>
      <c r="BB54" s="37">
        <f t="shared" si="22"/>
        <v>10</v>
      </c>
      <c r="BD54" s="37">
        <f t="shared" si="24"/>
        <v>7.928175199999984</v>
      </c>
      <c r="BE54" s="2">
        <f t="shared" si="23"/>
        <v>0.004263379311577107</v>
      </c>
    </row>
    <row r="55" spans="1:57" ht="12.75">
      <c r="A55" s="1"/>
      <c r="B55" s="56"/>
      <c r="C55" s="5"/>
      <c r="D55" s="5"/>
      <c r="E55" s="5"/>
      <c r="F55" s="5"/>
      <c r="G55" s="5"/>
      <c r="H55" s="5"/>
      <c r="I55" s="70"/>
      <c r="J55" s="70"/>
      <c r="K55" s="70"/>
      <c r="L55" s="70"/>
      <c r="M55" s="70"/>
      <c r="N55" s="37">
        <f t="shared" si="11"/>
        <v>1</v>
      </c>
      <c r="Q55" s="38" t="s">
        <v>50</v>
      </c>
      <c r="R55" s="39">
        <f>$U$26-0.09*MAX($U$2:$U$11)</f>
        <v>-0.18809523809523812</v>
      </c>
      <c r="S55" s="2">
        <f>$R$12-2*$R$16</f>
        <v>9.665099999999999</v>
      </c>
      <c r="V55" s="39">
        <f t="shared" si="0"/>
      </c>
      <c r="W55" s="39">
        <f t="shared" si="1"/>
      </c>
      <c r="X55" s="39">
        <f t="shared" si="2"/>
      </c>
      <c r="Y55" s="39">
        <f t="shared" si="3"/>
      </c>
      <c r="Z55" s="39">
        <f t="shared" si="4"/>
      </c>
      <c r="AA55" s="39">
        <f t="shared" si="5"/>
      </c>
      <c r="AB55" s="39">
        <f t="shared" si="6"/>
      </c>
      <c r="AC55" s="39">
        <f t="shared" si="7"/>
      </c>
      <c r="AD55" s="39">
        <f t="shared" si="8"/>
      </c>
      <c r="AE55" s="39">
        <f t="shared" si="9"/>
      </c>
      <c r="AF55" s="39"/>
      <c r="AX55" s="2">
        <v>0.029617297891170992</v>
      </c>
      <c r="AY55" s="39">
        <f t="shared" si="21"/>
        <v>-0.15961492907353073</v>
      </c>
      <c r="BA55" s="2">
        <f t="shared" si="10"/>
        <v>-0.1609551276182338</v>
      </c>
      <c r="BB55" s="37">
        <f t="shared" si="22"/>
        <v>10</v>
      </c>
      <c r="BD55" s="37">
        <f t="shared" si="24"/>
        <v>7.943322799999984</v>
      </c>
      <c r="BE55" s="2">
        <f t="shared" si="23"/>
        <v>0.004332618577092483</v>
      </c>
    </row>
    <row r="56" spans="1:57" ht="12.75">
      <c r="A56" s="1"/>
      <c r="B56" s="56"/>
      <c r="C56" s="5"/>
      <c r="D56" s="5"/>
      <c r="E56" s="5"/>
      <c r="F56" s="5"/>
      <c r="G56" s="5"/>
      <c r="H56" s="5"/>
      <c r="I56" s="70"/>
      <c r="J56" s="70"/>
      <c r="K56" s="70"/>
      <c r="L56" s="70"/>
      <c r="M56" s="70"/>
      <c r="N56" s="37">
        <f t="shared" si="11"/>
        <v>1</v>
      </c>
      <c r="R56" s="39">
        <f>$U$26+0.09*MAX($U$2:$U$11)</f>
        <v>-0.14523809523809525</v>
      </c>
      <c r="S56" s="2">
        <f>$R$12-2*$R$16</f>
        <v>9.665099999999999</v>
      </c>
      <c r="V56" s="39">
        <f t="shared" si="0"/>
      </c>
      <c r="W56" s="39">
        <f t="shared" si="1"/>
      </c>
      <c r="X56" s="39">
        <f t="shared" si="2"/>
      </c>
      <c r="Y56" s="39">
        <f t="shared" si="3"/>
      </c>
      <c r="Z56" s="39">
        <f t="shared" si="4"/>
      </c>
      <c r="AA56" s="39">
        <f t="shared" si="5"/>
      </c>
      <c r="AB56" s="39">
        <f t="shared" si="6"/>
      </c>
      <c r="AC56" s="39">
        <f t="shared" si="7"/>
      </c>
      <c r="AD56" s="39">
        <f t="shared" si="8"/>
      </c>
      <c r="AE56" s="39">
        <f t="shared" si="9"/>
      </c>
      <c r="AF56" s="39"/>
      <c r="AX56" s="2">
        <v>-0.002778710287789546</v>
      </c>
      <c r="AY56" s="39">
        <f t="shared" si="21"/>
        <v>-0.16732826435423562</v>
      </c>
      <c r="BA56" s="2">
        <f t="shared" si="10"/>
        <v>-0.1609551276182338</v>
      </c>
      <c r="BB56" s="37">
        <f t="shared" si="22"/>
        <v>10</v>
      </c>
      <c r="BD56" s="37">
        <f t="shared" si="24"/>
        <v>7.9584703999999835</v>
      </c>
      <c r="BE56" s="2">
        <f t="shared" si="23"/>
        <v>0.00440282381601476</v>
      </c>
    </row>
    <row r="57" spans="1:57" ht="12.75">
      <c r="A57" s="1"/>
      <c r="B57" s="56"/>
      <c r="C57" s="5"/>
      <c r="D57" s="5"/>
      <c r="E57" s="5"/>
      <c r="F57" s="5"/>
      <c r="G57" s="5"/>
      <c r="H57" s="5"/>
      <c r="I57" s="70"/>
      <c r="J57" s="70"/>
      <c r="K57" s="70"/>
      <c r="L57" s="70"/>
      <c r="M57" s="70"/>
      <c r="N57" s="37">
        <f t="shared" si="11"/>
        <v>1</v>
      </c>
      <c r="Q57" s="38" t="s">
        <v>51</v>
      </c>
      <c r="R57" s="39">
        <f>$U$26-0.09*MAX($U$2:$U$11)</f>
        <v>-0.18809523809523812</v>
      </c>
      <c r="S57" s="2">
        <f>$R$12+2*$R$16</f>
        <v>19.7635</v>
      </c>
      <c r="V57" s="39">
        <f t="shared" si="0"/>
      </c>
      <c r="W57" s="39">
        <f t="shared" si="1"/>
      </c>
      <c r="X57" s="39">
        <f t="shared" si="2"/>
      </c>
      <c r="Y57" s="39">
        <f t="shared" si="3"/>
      </c>
      <c r="Z57" s="39">
        <f t="shared" si="4"/>
      </c>
      <c r="AA57" s="39">
        <f t="shared" si="5"/>
      </c>
      <c r="AB57" s="39">
        <f t="shared" si="6"/>
      </c>
      <c r="AC57" s="39">
        <f t="shared" si="7"/>
      </c>
      <c r="AD57" s="39">
        <f t="shared" si="8"/>
      </c>
      <c r="AE57" s="39">
        <f t="shared" si="9"/>
      </c>
      <c r="AF57" s="39"/>
      <c r="AX57" s="2">
        <v>-0.010343028046510206</v>
      </c>
      <c r="AY57" s="39">
        <f t="shared" si="21"/>
        <v>-0.16912929239202626</v>
      </c>
      <c r="BA57" s="2">
        <f t="shared" si="10"/>
        <v>-0.1609551276182338</v>
      </c>
      <c r="BB57" s="37">
        <f t="shared" si="22"/>
        <v>10</v>
      </c>
      <c r="BD57" s="37">
        <f t="shared" si="24"/>
        <v>7.973617999999983</v>
      </c>
      <c r="BE57" s="2">
        <f t="shared" si="23"/>
        <v>0.004474005585223771</v>
      </c>
    </row>
    <row r="58" spans="1:57" ht="12.75">
      <c r="A58" s="1"/>
      <c r="B58" s="56"/>
      <c r="C58" s="5"/>
      <c r="D58" s="5"/>
      <c r="E58" s="5"/>
      <c r="F58" s="5"/>
      <c r="G58" s="5"/>
      <c r="H58" s="5"/>
      <c r="I58" s="70"/>
      <c r="J58" s="70"/>
      <c r="K58" s="70"/>
      <c r="L58" s="70"/>
      <c r="M58" s="70"/>
      <c r="N58" s="37">
        <f t="shared" si="11"/>
        <v>1</v>
      </c>
      <c r="R58" s="39">
        <f>$U$26+0.09*MAX($U$2:$U$11)</f>
        <v>-0.14523809523809525</v>
      </c>
      <c r="S58" s="2">
        <f>$R$12+2*$R$16</f>
        <v>19.7635</v>
      </c>
      <c r="V58" s="39">
        <f t="shared" si="0"/>
      </c>
      <c r="W58" s="39">
        <f t="shared" si="1"/>
      </c>
      <c r="X58" s="39">
        <f t="shared" si="2"/>
      </c>
      <c r="Y58" s="39">
        <f t="shared" si="3"/>
      </c>
      <c r="Z58" s="39">
        <f t="shared" si="4"/>
      </c>
      <c r="AA58" s="39">
        <f t="shared" si="5"/>
      </c>
      <c r="AB58" s="39">
        <f t="shared" si="6"/>
      </c>
      <c r="AC58" s="39">
        <f t="shared" si="7"/>
      </c>
      <c r="AD58" s="39">
        <f t="shared" si="8"/>
      </c>
      <c r="AE58" s="39">
        <f t="shared" si="9"/>
      </c>
      <c r="AF58" s="39"/>
      <c r="AX58" s="2">
        <v>-0.013507187108981595</v>
      </c>
      <c r="AY58" s="39">
        <f t="shared" si="21"/>
        <v>-0.16988266359737658</v>
      </c>
      <c r="BA58" s="2">
        <f t="shared" si="10"/>
        <v>-0.1609551276182338</v>
      </c>
      <c r="BB58" s="37">
        <f t="shared" si="22"/>
        <v>10</v>
      </c>
      <c r="BD58" s="37">
        <f t="shared" si="24"/>
        <v>7.988765599999983</v>
      </c>
      <c r="BE58" s="2">
        <f t="shared" si="23"/>
        <v>0.004546174506152876</v>
      </c>
    </row>
    <row r="59" spans="1:57" ht="12.75">
      <c r="A59" s="1"/>
      <c r="B59" s="56"/>
      <c r="C59" s="5"/>
      <c r="D59" s="5"/>
      <c r="E59" s="5"/>
      <c r="F59" s="5"/>
      <c r="G59" s="5"/>
      <c r="H59" s="5"/>
      <c r="I59" s="70"/>
      <c r="J59" s="70"/>
      <c r="K59" s="70"/>
      <c r="L59" s="70"/>
      <c r="M59" s="70"/>
      <c r="N59" s="37">
        <f t="shared" si="11"/>
        <v>1</v>
      </c>
      <c r="Q59" s="38" t="s">
        <v>52</v>
      </c>
      <c r="R59" s="39">
        <f>$U$26-0.1*MAX($U$2:$U$11)</f>
        <v>-0.1904761904761905</v>
      </c>
      <c r="S59" s="2">
        <f>$R$12-3*$R$16</f>
        <v>7.140499999999999</v>
      </c>
      <c r="V59" s="39">
        <f t="shared" si="0"/>
      </c>
      <c r="W59" s="39">
        <f t="shared" si="1"/>
      </c>
      <c r="X59" s="39">
        <f t="shared" si="2"/>
      </c>
      <c r="Y59" s="39">
        <f t="shared" si="3"/>
      </c>
      <c r="Z59" s="39">
        <f t="shared" si="4"/>
      </c>
      <c r="AA59" s="39">
        <f t="shared" si="5"/>
      </c>
      <c r="AB59" s="39">
        <f t="shared" si="6"/>
      </c>
      <c r="AC59" s="39">
        <f t="shared" si="7"/>
      </c>
      <c r="AD59" s="39">
        <f t="shared" si="8"/>
      </c>
      <c r="AE59" s="39">
        <f t="shared" si="9"/>
      </c>
      <c r="AF59" s="39"/>
      <c r="AX59" s="2">
        <v>-0.016129337443159274</v>
      </c>
      <c r="AY59" s="39">
        <f t="shared" si="21"/>
        <v>-0.17050698510551413</v>
      </c>
      <c r="BA59" s="2">
        <f t="shared" si="10"/>
        <v>-0.1609551276182338</v>
      </c>
      <c r="BB59" s="37">
        <f t="shared" si="22"/>
        <v>10</v>
      </c>
      <c r="BD59" s="37">
        <f t="shared" si="24"/>
        <v>8.003913199999984</v>
      </c>
      <c r="BE59" s="2">
        <f t="shared" si="23"/>
        <v>0.00461934126429083</v>
      </c>
    </row>
    <row r="60" spans="1:57" ht="12.75">
      <c r="A60" s="1"/>
      <c r="B60" s="56"/>
      <c r="C60" s="5"/>
      <c r="D60" s="5"/>
      <c r="E60" s="5"/>
      <c r="F60" s="5"/>
      <c r="G60" s="5"/>
      <c r="H60" s="5"/>
      <c r="I60" s="70"/>
      <c r="J60" s="70"/>
      <c r="K60" s="70"/>
      <c r="L60" s="70"/>
      <c r="M60" s="70"/>
      <c r="N60" s="37">
        <f t="shared" si="11"/>
        <v>1</v>
      </c>
      <c r="R60" s="39">
        <f>$U$26+0.1*MAX($U$2:$U$11)</f>
        <v>-0.14285714285714288</v>
      </c>
      <c r="S60" s="2">
        <f>$R$12-3*$R$16</f>
        <v>7.140499999999999</v>
      </c>
      <c r="V60" s="39">
        <f t="shared" si="0"/>
      </c>
      <c r="W60" s="39">
        <f t="shared" si="1"/>
      </c>
      <c r="X60" s="39">
        <f t="shared" si="2"/>
      </c>
      <c r="Y60" s="39">
        <f t="shared" si="3"/>
      </c>
      <c r="Z60" s="39">
        <f t="shared" si="4"/>
      </c>
      <c r="AA60" s="39">
        <f t="shared" si="5"/>
      </c>
      <c r="AB60" s="39">
        <f t="shared" si="6"/>
      </c>
      <c r="AC60" s="39">
        <f t="shared" si="7"/>
      </c>
      <c r="AD60" s="39">
        <f t="shared" si="8"/>
      </c>
      <c r="AE60" s="39">
        <f t="shared" si="9"/>
      </c>
      <c r="AF60" s="39"/>
      <c r="AX60" s="2">
        <v>0.027119663075655387</v>
      </c>
      <c r="AY60" s="39">
        <f t="shared" si="21"/>
        <v>-0.16020960402960588</v>
      </c>
      <c r="BA60" s="2">
        <f t="shared" si="10"/>
        <v>-0.1609551276182338</v>
      </c>
      <c r="BB60" s="37">
        <f t="shared" si="22"/>
        <v>10</v>
      </c>
      <c r="BD60" s="37">
        <f t="shared" si="24"/>
        <v>8.019060799999984</v>
      </c>
      <c r="BE60" s="2">
        <f t="shared" si="23"/>
        <v>0.004693516608663982</v>
      </c>
    </row>
    <row r="61" spans="1:57" ht="12.75">
      <c r="A61" s="1"/>
      <c r="B61" s="56"/>
      <c r="C61" s="5"/>
      <c r="D61" s="5"/>
      <c r="E61" s="5"/>
      <c r="F61" s="5"/>
      <c r="G61" s="5"/>
      <c r="H61" s="5"/>
      <c r="I61" s="70"/>
      <c r="J61" s="70"/>
      <c r="K61" s="70"/>
      <c r="L61" s="70"/>
      <c r="M61" s="70"/>
      <c r="N61" s="37">
        <f t="shared" si="11"/>
        <v>1</v>
      </c>
      <c r="Q61" s="38" t="s">
        <v>53</v>
      </c>
      <c r="R61" s="39">
        <f>$U$26-0.1*MAX($U$2:$U$11)</f>
        <v>-0.1904761904761905</v>
      </c>
      <c r="S61" s="2">
        <f>$R$12+3*$R$16</f>
        <v>22.2881</v>
      </c>
      <c r="V61" s="39">
        <f t="shared" si="0"/>
      </c>
      <c r="W61" s="39">
        <f t="shared" si="1"/>
      </c>
      <c r="X61" s="39">
        <f t="shared" si="2"/>
      </c>
      <c r="Y61" s="39">
        <f t="shared" si="3"/>
      </c>
      <c r="Z61" s="39">
        <f t="shared" si="4"/>
      </c>
      <c r="AA61" s="39">
        <f t="shared" si="5"/>
      </c>
      <c r="AB61" s="39">
        <f t="shared" si="6"/>
      </c>
      <c r="AC61" s="39">
        <f t="shared" si="7"/>
      </c>
      <c r="AD61" s="39">
        <f t="shared" si="8"/>
      </c>
      <c r="AE61" s="39">
        <f t="shared" si="9"/>
      </c>
      <c r="AF61" s="39"/>
      <c r="AX61" s="2">
        <v>0.004126407666249582</v>
      </c>
      <c r="AY61" s="39">
        <f t="shared" si="21"/>
        <v>-0.165684188650893</v>
      </c>
      <c r="BA61" s="2">
        <f t="shared" si="10"/>
        <v>-0.1609551276182338</v>
      </c>
      <c r="BB61" s="37">
        <f t="shared" si="22"/>
        <v>10</v>
      </c>
      <c r="BD61" s="37">
        <f t="shared" si="24"/>
        <v>8.034208399999985</v>
      </c>
      <c r="BE61" s="2">
        <f t="shared" si="23"/>
        <v>0.004768711351298604</v>
      </c>
    </row>
    <row r="62" spans="1:57" ht="12.75">
      <c r="A62" s="1"/>
      <c r="B62" s="56"/>
      <c r="C62" s="5"/>
      <c r="D62" s="5"/>
      <c r="E62" s="5"/>
      <c r="F62" s="5"/>
      <c r="G62" s="5"/>
      <c r="H62" s="5"/>
      <c r="I62" s="70"/>
      <c r="J62" s="70"/>
      <c r="K62" s="70"/>
      <c r="L62" s="70"/>
      <c r="M62" s="70"/>
      <c r="N62" s="37">
        <f t="shared" si="11"/>
        <v>1</v>
      </c>
      <c r="R62" s="39">
        <f>$U$26+0.1*MAX($U$2:$U$11)</f>
        <v>-0.14285714285714288</v>
      </c>
      <c r="S62" s="2">
        <f>$R$12+3*$R$16</f>
        <v>22.2881</v>
      </c>
      <c r="V62" s="39">
        <f t="shared" si="0"/>
      </c>
      <c r="W62" s="39">
        <f t="shared" si="1"/>
      </c>
      <c r="X62" s="39">
        <f t="shared" si="2"/>
      </c>
      <c r="Y62" s="39">
        <f t="shared" si="3"/>
      </c>
      <c r="Z62" s="39">
        <f t="shared" si="4"/>
      </c>
      <c r="AA62" s="39">
        <f t="shared" si="5"/>
      </c>
      <c r="AB62" s="39">
        <f t="shared" si="6"/>
      </c>
      <c r="AC62" s="39">
        <f t="shared" si="7"/>
      </c>
      <c r="AD62" s="39">
        <f t="shared" si="8"/>
      </c>
      <c r="AE62" s="39">
        <f t="shared" si="9"/>
      </c>
      <c r="AF62" s="39"/>
      <c r="AX62" s="2">
        <v>-0.01585283974730674</v>
      </c>
      <c r="AY62" s="39">
        <f t="shared" si="21"/>
        <v>-0.17044115232078733</v>
      </c>
      <c r="BA62" s="2">
        <f t="shared" si="10"/>
        <v>-0.1609551276182338</v>
      </c>
      <c r="BB62" s="37">
        <f t="shared" si="22"/>
        <v>10</v>
      </c>
      <c r="BD62" s="37">
        <f t="shared" si="24"/>
        <v>8.049355999999985</v>
      </c>
      <c r="BE62" s="2">
        <f t="shared" si="23"/>
        <v>0.004844936366663148</v>
      </c>
    </row>
    <row r="63" spans="1:57" ht="12.75">
      <c r="A63" s="1"/>
      <c r="B63" s="56"/>
      <c r="C63" s="5"/>
      <c r="D63" s="5"/>
      <c r="E63" s="5"/>
      <c r="F63" s="5"/>
      <c r="G63" s="5"/>
      <c r="H63" s="5"/>
      <c r="I63" s="70"/>
      <c r="J63" s="70"/>
      <c r="K63" s="70"/>
      <c r="L63" s="70"/>
      <c r="M63" s="70"/>
      <c r="N63" s="37">
        <f t="shared" si="11"/>
        <v>1</v>
      </c>
      <c r="V63" s="39">
        <f t="shared" si="0"/>
      </c>
      <c r="W63" s="39">
        <f t="shared" si="1"/>
      </c>
      <c r="X63" s="39">
        <f t="shared" si="2"/>
      </c>
      <c r="Y63" s="39">
        <f t="shared" si="3"/>
      </c>
      <c r="Z63" s="39">
        <f t="shared" si="4"/>
      </c>
      <c r="AA63" s="39">
        <f t="shared" si="5"/>
      </c>
      <c r="AB63" s="39">
        <f t="shared" si="6"/>
      </c>
      <c r="AC63" s="39">
        <f t="shared" si="7"/>
      </c>
      <c r="AD63" s="39">
        <f t="shared" si="8"/>
      </c>
      <c r="AE63" s="39">
        <f t="shared" si="9"/>
      </c>
      <c r="AF63" s="39"/>
      <c r="AX63" s="2">
        <v>0.007056184575945312</v>
      </c>
      <c r="AY63" s="39">
        <f t="shared" si="21"/>
        <v>-0.16498662272001305</v>
      </c>
      <c r="BA63" s="2">
        <f t="shared" si="10"/>
        <v>-0.1609551276182338</v>
      </c>
      <c r="BB63" s="37">
        <f t="shared" si="22"/>
        <v>10</v>
      </c>
      <c r="BD63" s="37">
        <f t="shared" si="24"/>
        <v>8.064503599999986</v>
      </c>
      <c r="BE63" s="2">
        <f t="shared" si="23"/>
        <v>0.004922202591090236</v>
      </c>
    </row>
    <row r="64" spans="1:57" ht="12.75">
      <c r="A64" s="1"/>
      <c r="B64" s="56"/>
      <c r="C64" s="5"/>
      <c r="D64" s="5"/>
      <c r="E64" s="5"/>
      <c r="F64" s="5"/>
      <c r="G64" s="5"/>
      <c r="H64" s="5"/>
      <c r="I64" s="70"/>
      <c r="J64" s="70"/>
      <c r="K64" s="70"/>
      <c r="L64" s="70"/>
      <c r="M64" s="70"/>
      <c r="N64" s="37">
        <f t="shared" si="11"/>
        <v>1</v>
      </c>
      <c r="Q64" s="38" t="s">
        <v>75</v>
      </c>
      <c r="V64" s="39">
        <f t="shared" si="0"/>
      </c>
      <c r="W64" s="39">
        <f t="shared" si="1"/>
      </c>
      <c r="X64" s="39">
        <f t="shared" si="2"/>
      </c>
      <c r="Y64" s="39">
        <f t="shared" si="3"/>
      </c>
      <c r="Z64" s="39">
        <f t="shared" si="4"/>
      </c>
      <c r="AA64" s="39">
        <f t="shared" si="5"/>
      </c>
      <c r="AB64" s="39">
        <f t="shared" si="6"/>
      </c>
      <c r="AC64" s="39">
        <f t="shared" si="7"/>
      </c>
      <c r="AD64" s="39">
        <f t="shared" si="8"/>
      </c>
      <c r="AE64" s="39">
        <f t="shared" si="9"/>
      </c>
      <c r="AF64" s="39"/>
      <c r="AX64" s="2">
        <v>-0.0288921781060213</v>
      </c>
      <c r="AY64" s="39">
        <f t="shared" si="21"/>
        <v>-0.17354575669190986</v>
      </c>
      <c r="BA64" s="2">
        <f t="shared" si="10"/>
        <v>-0.1609551276182338</v>
      </c>
      <c r="BB64" s="37">
        <f t="shared" si="22"/>
        <v>10</v>
      </c>
      <c r="BD64" s="37">
        <f t="shared" si="24"/>
        <v>8.079651199999986</v>
      </c>
      <c r="BE64" s="2">
        <f t="shared" si="23"/>
        <v>0.0050005210221781525</v>
      </c>
    </row>
    <row r="65" spans="1:57" ht="12.75">
      <c r="A65" s="1"/>
      <c r="B65" s="56"/>
      <c r="C65" s="5"/>
      <c r="D65" s="5"/>
      <c r="E65" s="5"/>
      <c r="F65" s="5"/>
      <c r="G65" s="5"/>
      <c r="H65" s="5"/>
      <c r="I65" s="70"/>
      <c r="J65" s="70"/>
      <c r="K65" s="70"/>
      <c r="L65" s="70"/>
      <c r="M65" s="70"/>
      <c r="N65" s="37">
        <f t="shared" si="11"/>
        <v>1</v>
      </c>
      <c r="Q65" s="38">
        <f>MIN($A$2:$A$1001,$S$39,$S$59)</f>
        <v>7.140499999999999</v>
      </c>
      <c r="R65" s="39">
        <v>0</v>
      </c>
      <c r="V65" s="39">
        <f t="shared" si="0"/>
      </c>
      <c r="W65" s="39">
        <f t="shared" si="1"/>
      </c>
      <c r="X65" s="39">
        <f t="shared" si="2"/>
      </c>
      <c r="Y65" s="39">
        <f t="shared" si="3"/>
      </c>
      <c r="Z65" s="39">
        <f t="shared" si="4"/>
      </c>
      <c r="AA65" s="39">
        <f t="shared" si="5"/>
      </c>
      <c r="AB65" s="39">
        <f t="shared" si="6"/>
      </c>
      <c r="AC65" s="39">
        <f t="shared" si="7"/>
      </c>
      <c r="AD65" s="39">
        <f t="shared" si="8"/>
      </c>
      <c r="AE65" s="39">
        <f t="shared" si="9"/>
      </c>
      <c r="AF65" s="39"/>
      <c r="AX65" s="2">
        <v>0.005556505020294811</v>
      </c>
      <c r="AY65" s="39">
        <f t="shared" si="21"/>
        <v>-0.1653436892808822</v>
      </c>
      <c r="BA65" s="2">
        <f t="shared" si="10"/>
        <v>-0.1609551276182338</v>
      </c>
      <c r="BB65" s="37">
        <f t="shared" si="22"/>
        <v>10</v>
      </c>
      <c r="BD65" s="37">
        <f t="shared" si="24"/>
        <v>8.094798799999987</v>
      </c>
      <c r="BE65" s="2">
        <f t="shared" si="23"/>
        <v>0.005079902718171701</v>
      </c>
    </row>
    <row r="66" spans="1:57" ht="12.75">
      <c r="A66" s="1"/>
      <c r="B66" s="56"/>
      <c r="C66" s="5"/>
      <c r="D66" s="5"/>
      <c r="E66" s="5"/>
      <c r="F66" s="5"/>
      <c r="G66" s="5"/>
      <c r="H66" s="5"/>
      <c r="I66" s="70"/>
      <c r="J66" s="70"/>
      <c r="K66" s="70"/>
      <c r="L66" s="70"/>
      <c r="M66" s="70"/>
      <c r="N66" s="37">
        <f t="shared" si="11"/>
        <v>1</v>
      </c>
      <c r="Q66" s="38">
        <f>MAX($A$2:$A$1001,$S$42,$S$62)</f>
        <v>22.2881</v>
      </c>
      <c r="R66" s="39">
        <v>0</v>
      </c>
      <c r="V66" s="39">
        <f aca="true" t="shared" si="25" ref="V66:V129">IF(ISBLANK($A66)=FALSE,IF($A66&lt;=$T$3,1,""),"")</f>
      </c>
      <c r="W66" s="39">
        <f aca="true" t="shared" si="26" ref="W66:W129">IF(ISBLANK($A66)=FALSE,IF($A66&lt;=$T$4,IF($A66&gt;$T$3,1,""),""),"")</f>
      </c>
      <c r="X66" s="39">
        <f aca="true" t="shared" si="27" ref="X66:X129">IF(ISBLANK($A66)=FALSE,IF($A66&lt;=$T$5,IF($A66&gt;$T$4,1,""),""),"")</f>
      </c>
      <c r="Y66" s="39">
        <f aca="true" t="shared" si="28" ref="Y66:Y129">IF(ISBLANK($A66)=FALSE,IF($A66&lt;=$T$6,IF($A66&gt;$T$5,1,""),""),"")</f>
      </c>
      <c r="Z66" s="39">
        <f aca="true" t="shared" si="29" ref="Z66:Z129">IF(ISBLANK($A66)=FALSE,IF($A66&lt;=$T$7,IF($A66&gt;$T$6,1,""),""),"")</f>
      </c>
      <c r="AA66" s="39">
        <f aca="true" t="shared" si="30" ref="AA66:AA129">IF(ISBLANK($A66)=FALSE,IF($A66&lt;=$T$8,IF($A66&gt;$T$7,1,""),""),"")</f>
      </c>
      <c r="AB66" s="39">
        <f aca="true" t="shared" si="31" ref="AB66:AB129">IF(ISBLANK($A66)=FALSE,IF($A66&lt;=$T$9,IF($A66&gt;$T$8,1,""),""),"")</f>
      </c>
      <c r="AC66" s="39">
        <f aca="true" t="shared" si="32" ref="AC66:AC129">IF(ISBLANK($A66)=FALSE,IF($A66&lt;=$T$10,IF($A66&gt;$T$9,1,""),""),"")</f>
      </c>
      <c r="AD66" s="39">
        <f aca="true" t="shared" si="33" ref="AD66:AD129">IF(ISBLANK($A66)=FALSE,IF($A66&lt;=$T$11,IF($A66&gt;$T$10,1,""),""),"")</f>
      </c>
      <c r="AE66" s="39">
        <f aca="true" t="shared" si="34" ref="AE66:AE129">IF(ISBLANK($A66)=FALSE,IF($A66&gt;$T$11,1,""),"")</f>
      </c>
      <c r="AF66" s="39"/>
      <c r="AX66" s="2">
        <v>0.0175960570085757</v>
      </c>
      <c r="AY66" s="39">
        <f t="shared" si="21"/>
        <v>-0.16247712928367247</v>
      </c>
      <c r="BA66" s="2">
        <f aca="true" t="shared" si="35" ref="BA66:BA129">IF(ISBLANK($A66)=TRUE,$AY$2,$AY66)</f>
        <v>-0.1609551276182338</v>
      </c>
      <c r="BB66" s="37">
        <f t="shared" si="22"/>
        <v>10</v>
      </c>
      <c r="BD66" s="37">
        <f t="shared" si="24"/>
        <v>8.109946399999988</v>
      </c>
      <c r="BE66" s="2">
        <f t="shared" si="23"/>
        <v>0.0051603587973221504</v>
      </c>
    </row>
    <row r="67" spans="1:57" ht="12.75">
      <c r="A67" s="1"/>
      <c r="B67" s="56"/>
      <c r="C67" s="5"/>
      <c r="D67" s="5"/>
      <c r="E67" s="5"/>
      <c r="F67" s="5"/>
      <c r="G67" s="5"/>
      <c r="H67" s="5"/>
      <c r="I67" s="70"/>
      <c r="J67" s="70"/>
      <c r="K67" s="70"/>
      <c r="L67" s="70"/>
      <c r="M67" s="70"/>
      <c r="N67" s="37">
        <f aca="true" t="shared" si="36" ref="N67:N130">IF(ISNUMBER($A67)=TRUE,1,IF(ISBLANK($A67)=TRUE,1,0))</f>
        <v>1</v>
      </c>
      <c r="V67" s="39">
        <f t="shared" si="25"/>
      </c>
      <c r="W67" s="39">
        <f t="shared" si="26"/>
      </c>
      <c r="X67" s="39">
        <f t="shared" si="27"/>
      </c>
      <c r="Y67" s="39">
        <f t="shared" si="28"/>
      </c>
      <c r="Z67" s="39">
        <f t="shared" si="29"/>
      </c>
      <c r="AA67" s="39">
        <f t="shared" si="30"/>
      </c>
      <c r="AB67" s="39">
        <f t="shared" si="31"/>
      </c>
      <c r="AC67" s="39">
        <f t="shared" si="32"/>
      </c>
      <c r="AD67" s="39">
        <f t="shared" si="33"/>
      </c>
      <c r="AE67" s="39">
        <f t="shared" si="34"/>
      </c>
      <c r="AF67" s="39"/>
      <c r="AX67" s="2">
        <v>-0.02029328287606433</v>
      </c>
      <c r="AY67" s="39">
        <f aca="true" t="shared" si="37" ref="AY67:AY130">$U$26+$AX67*MAX($U$2:$U$11)</f>
        <v>-0.17149840068477723</v>
      </c>
      <c r="BA67" s="2">
        <f t="shared" si="35"/>
        <v>-0.1609551276182338</v>
      </c>
      <c r="BB67" s="37">
        <f aca="true" t="shared" si="38" ref="BB67:BB130">IF(ISBLANK($A67)=TRUE,$A$2,IF(ISNUMBER($A67)=TRUE,$A67,$A$2))</f>
        <v>10</v>
      </c>
      <c r="BD67" s="37">
        <f t="shared" si="24"/>
        <v>8.125093999999988</v>
      </c>
      <c r="BE67" s="2">
        <f aca="true" t="shared" si="39" ref="BE67:BE130">NORMDIST($BD67,$R$12,$R$16,FALSE)</f>
        <v>0.005241900437226177</v>
      </c>
    </row>
    <row r="68" spans="1:57" ht="12.75">
      <c r="A68" s="1"/>
      <c r="B68" s="56"/>
      <c r="C68" s="5"/>
      <c r="D68" s="5"/>
      <c r="E68" s="5"/>
      <c r="F68" s="5"/>
      <c r="G68" s="5"/>
      <c r="H68" s="5"/>
      <c r="I68" s="70"/>
      <c r="J68" s="70"/>
      <c r="K68" s="70"/>
      <c r="L68" s="70"/>
      <c r="M68" s="70"/>
      <c r="N68" s="37">
        <f t="shared" si="36"/>
        <v>1</v>
      </c>
      <c r="V68" s="39">
        <f t="shared" si="25"/>
      </c>
      <c r="W68" s="39">
        <f t="shared" si="26"/>
      </c>
      <c r="X68" s="39">
        <f t="shared" si="27"/>
      </c>
      <c r="Y68" s="39">
        <f t="shared" si="28"/>
      </c>
      <c r="Z68" s="39">
        <f t="shared" si="29"/>
      </c>
      <c r="AA68" s="39">
        <f t="shared" si="30"/>
      </c>
      <c r="AB68" s="39">
        <f t="shared" si="31"/>
      </c>
      <c r="AC68" s="39">
        <f t="shared" si="32"/>
      </c>
      <c r="AD68" s="39">
        <f t="shared" si="33"/>
      </c>
      <c r="AE68" s="39">
        <f t="shared" si="34"/>
      </c>
      <c r="AF68" s="39"/>
      <c r="AX68" s="2">
        <v>-0.004465163121433149</v>
      </c>
      <c r="AY68" s="39">
        <f t="shared" si="37"/>
        <v>-0.16772980074319838</v>
      </c>
      <c r="BA68" s="2">
        <f t="shared" si="35"/>
        <v>-0.1609551276182338</v>
      </c>
      <c r="BB68" s="37">
        <f t="shared" si="38"/>
        <v>10</v>
      </c>
      <c r="BD68" s="37">
        <f aca="true" t="shared" si="40" ref="BD68:BD131">$BD67+0.001*($Q$66-$Q$65)</f>
        <v>8.140241599999989</v>
      </c>
      <c r="BE68" s="2">
        <f t="shared" si="39"/>
        <v>0.005324538874143508</v>
      </c>
    </row>
    <row r="69" spans="1:57" ht="12.75">
      <c r="A69" s="1"/>
      <c r="B69" s="56"/>
      <c r="C69" s="5"/>
      <c r="D69" s="5"/>
      <c r="E69" s="5"/>
      <c r="F69" s="5"/>
      <c r="G69" s="5"/>
      <c r="H69" s="5"/>
      <c r="I69" s="70"/>
      <c r="J69" s="70"/>
      <c r="K69" s="70"/>
      <c r="L69" s="70"/>
      <c r="M69" s="70"/>
      <c r="N69" s="37">
        <f t="shared" si="36"/>
        <v>1</v>
      </c>
      <c r="V69" s="39">
        <f t="shared" si="25"/>
      </c>
      <c r="W69" s="39">
        <f t="shared" si="26"/>
      </c>
      <c r="X69" s="39">
        <f t="shared" si="27"/>
      </c>
      <c r="Y69" s="39">
        <f t="shared" si="28"/>
      </c>
      <c r="Z69" s="39">
        <f t="shared" si="29"/>
      </c>
      <c r="AA69" s="39">
        <f t="shared" si="30"/>
      </c>
      <c r="AB69" s="39">
        <f t="shared" si="31"/>
      </c>
      <c r="AC69" s="39">
        <f t="shared" si="32"/>
      </c>
      <c r="AD69" s="39">
        <f t="shared" si="33"/>
      </c>
      <c r="AE69" s="39">
        <f t="shared" si="34"/>
      </c>
      <c r="AF69" s="39"/>
      <c r="AX69" s="2">
        <v>-0.018973052156132694</v>
      </c>
      <c r="AY69" s="39">
        <f t="shared" si="37"/>
        <v>-0.17118406003717446</v>
      </c>
      <c r="BA69" s="2">
        <f t="shared" si="35"/>
        <v>-0.1609551276182338</v>
      </c>
      <c r="BB69" s="37">
        <f t="shared" si="38"/>
        <v>10</v>
      </c>
      <c r="BD69" s="37">
        <f t="shared" si="40"/>
        <v>8.15538919999999</v>
      </c>
      <c r="BE69" s="2">
        <f t="shared" si="39"/>
        <v>0.005408285402293156</v>
      </c>
    </row>
    <row r="70" spans="1:57" ht="12.75">
      <c r="A70" s="1"/>
      <c r="B70" s="56"/>
      <c r="C70" s="5"/>
      <c r="D70" s="5"/>
      <c r="E70" s="5"/>
      <c r="F70" s="5"/>
      <c r="G70" s="5"/>
      <c r="H70" s="5"/>
      <c r="I70" s="70"/>
      <c r="J70" s="70"/>
      <c r="K70" s="70"/>
      <c r="L70" s="70"/>
      <c r="M70" s="70"/>
      <c r="N70" s="37">
        <f t="shared" si="36"/>
        <v>1</v>
      </c>
      <c r="V70" s="39">
        <f t="shared" si="25"/>
      </c>
      <c r="W70" s="39">
        <f t="shared" si="26"/>
      </c>
      <c r="X70" s="39">
        <f t="shared" si="27"/>
      </c>
      <c r="Y70" s="39">
        <f t="shared" si="28"/>
      </c>
      <c r="Z70" s="39">
        <f t="shared" si="29"/>
      </c>
      <c r="AA70" s="39">
        <f t="shared" si="30"/>
      </c>
      <c r="AB70" s="39">
        <f t="shared" si="31"/>
      </c>
      <c r="AC70" s="39">
        <f t="shared" si="32"/>
      </c>
      <c r="AD70" s="39">
        <f t="shared" si="33"/>
      </c>
      <c r="AE70" s="39">
        <f t="shared" si="34"/>
      </c>
      <c r="AF70" s="39"/>
      <c r="AX70" s="2">
        <v>0.017228003784295176</v>
      </c>
      <c r="AY70" s="39">
        <f t="shared" si="37"/>
        <v>-0.16256476100373926</v>
      </c>
      <c r="BA70" s="2">
        <f t="shared" si="35"/>
        <v>-0.1609551276182338</v>
      </c>
      <c r="BB70" s="37">
        <f t="shared" si="38"/>
        <v>10</v>
      </c>
      <c r="BD70" s="37">
        <f t="shared" si="40"/>
        <v>8.17053679999999</v>
      </c>
      <c r="BE70" s="2">
        <f t="shared" si="39"/>
        <v>0.0054931513731280345</v>
      </c>
    </row>
    <row r="71" spans="1:57" ht="12.75">
      <c r="A71" s="1"/>
      <c r="B71" s="56"/>
      <c r="C71" s="5"/>
      <c r="D71" s="5"/>
      <c r="E71" s="5"/>
      <c r="F71" s="5"/>
      <c r="G71" s="5"/>
      <c r="H71" s="5"/>
      <c r="I71" s="70"/>
      <c r="J71" s="70"/>
      <c r="K71" s="70"/>
      <c r="L71" s="70"/>
      <c r="M71" s="70"/>
      <c r="N71" s="37">
        <f t="shared" si="36"/>
        <v>1</v>
      </c>
      <c r="V71" s="39">
        <f t="shared" si="25"/>
      </c>
      <c r="W71" s="39">
        <f t="shared" si="26"/>
      </c>
      <c r="X71" s="39">
        <f t="shared" si="27"/>
      </c>
      <c r="Y71" s="39">
        <f t="shared" si="28"/>
      </c>
      <c r="Z71" s="39">
        <f t="shared" si="29"/>
      </c>
      <c r="AA71" s="39">
        <f t="shared" si="30"/>
      </c>
      <c r="AB71" s="39">
        <f t="shared" si="31"/>
      </c>
      <c r="AC71" s="39">
        <f t="shared" si="32"/>
      </c>
      <c r="AD71" s="39">
        <f t="shared" si="33"/>
      </c>
      <c r="AE71" s="39">
        <f t="shared" si="34"/>
      </c>
      <c r="AF71" s="39"/>
      <c r="AX71" s="2">
        <v>-0.014239631336405531</v>
      </c>
      <c r="AY71" s="39">
        <f t="shared" si="37"/>
        <v>-0.17005705508009658</v>
      </c>
      <c r="BA71" s="2">
        <f t="shared" si="35"/>
        <v>-0.1609551276182338</v>
      </c>
      <c r="BB71" s="37">
        <f t="shared" si="38"/>
        <v>10</v>
      </c>
      <c r="BD71" s="37">
        <f t="shared" si="40"/>
        <v>8.18568439999999</v>
      </c>
      <c r="BE71" s="2">
        <f t="shared" si="39"/>
        <v>0.00557914819458774</v>
      </c>
    </row>
    <row r="72" spans="1:57" ht="12.75">
      <c r="A72" s="1"/>
      <c r="B72" s="56"/>
      <c r="C72" s="5"/>
      <c r="D72" s="5"/>
      <c r="E72" s="5"/>
      <c r="F72" s="5"/>
      <c r="G72" s="5"/>
      <c r="H72" s="5"/>
      <c r="I72" s="70"/>
      <c r="J72" s="70"/>
      <c r="K72" s="70"/>
      <c r="L72" s="70"/>
      <c r="M72" s="70"/>
      <c r="N72" s="37">
        <f t="shared" si="36"/>
        <v>1</v>
      </c>
      <c r="V72" s="39">
        <f t="shared" si="25"/>
      </c>
      <c r="W72" s="39">
        <f t="shared" si="26"/>
      </c>
      <c r="X72" s="39">
        <f t="shared" si="27"/>
      </c>
      <c r="Y72" s="39">
        <f t="shared" si="28"/>
      </c>
      <c r="Z72" s="39">
        <f t="shared" si="29"/>
      </c>
      <c r="AA72" s="39">
        <f t="shared" si="30"/>
      </c>
      <c r="AB72" s="39">
        <f t="shared" si="31"/>
      </c>
      <c r="AC72" s="39">
        <f t="shared" si="32"/>
      </c>
      <c r="AD72" s="39">
        <f t="shared" si="33"/>
      </c>
      <c r="AE72" s="39">
        <f t="shared" si="34"/>
      </c>
      <c r="AF72" s="39"/>
      <c r="AX72" s="2">
        <v>0.013274636066774502</v>
      </c>
      <c r="AY72" s="39">
        <f t="shared" si="37"/>
        <v>-0.16350603903172037</v>
      </c>
      <c r="BA72" s="2">
        <f t="shared" si="35"/>
        <v>-0.1609551276182338</v>
      </c>
      <c r="BB72" s="37">
        <f t="shared" si="38"/>
        <v>10</v>
      </c>
      <c r="BD72" s="37">
        <f t="shared" si="40"/>
        <v>8.200831999999991</v>
      </c>
      <c r="BE72" s="2">
        <f t="shared" si="39"/>
        <v>0.0056662873303293835</v>
      </c>
    </row>
    <row r="73" spans="1:57" ht="12.75">
      <c r="A73" s="1"/>
      <c r="B73" s="56"/>
      <c r="C73" s="5"/>
      <c r="D73" s="5"/>
      <c r="E73" s="5"/>
      <c r="F73" s="5"/>
      <c r="G73" s="5"/>
      <c r="H73" s="5"/>
      <c r="I73" s="70"/>
      <c r="J73" s="70"/>
      <c r="K73" s="70"/>
      <c r="L73" s="70"/>
      <c r="M73" s="70"/>
      <c r="N73" s="37">
        <f t="shared" si="36"/>
        <v>1</v>
      </c>
      <c r="V73" s="39">
        <f t="shared" si="25"/>
      </c>
      <c r="W73" s="39">
        <f t="shared" si="26"/>
      </c>
      <c r="X73" s="39">
        <f t="shared" si="27"/>
      </c>
      <c r="Y73" s="39">
        <f t="shared" si="28"/>
      </c>
      <c r="Z73" s="39">
        <f t="shared" si="29"/>
      </c>
      <c r="AA73" s="39">
        <f t="shared" si="30"/>
      </c>
      <c r="AB73" s="39">
        <f t="shared" si="31"/>
      </c>
      <c r="AC73" s="39">
        <f t="shared" si="32"/>
      </c>
      <c r="AD73" s="39">
        <f t="shared" si="33"/>
      </c>
      <c r="AE73" s="39">
        <f t="shared" si="34"/>
      </c>
      <c r="AF73" s="39"/>
      <c r="AX73" s="2">
        <v>0.02788872951445051</v>
      </c>
      <c r="AY73" s="39">
        <f t="shared" si="37"/>
        <v>-0.1600264929727499</v>
      </c>
      <c r="BA73" s="2">
        <f t="shared" si="35"/>
        <v>-0.1609551276182338</v>
      </c>
      <c r="BB73" s="37">
        <f t="shared" si="38"/>
        <v>10</v>
      </c>
      <c r="BD73" s="37">
        <f t="shared" si="40"/>
        <v>8.215979599999992</v>
      </c>
      <c r="BE73" s="2">
        <f t="shared" si="39"/>
        <v>0.005754580298936242</v>
      </c>
    </row>
    <row r="74" spans="1:57" ht="12.75">
      <c r="A74" s="1"/>
      <c r="B74" s="56"/>
      <c r="C74" s="5"/>
      <c r="D74" s="5"/>
      <c r="E74" s="5"/>
      <c r="F74" s="5"/>
      <c r="G74" s="5"/>
      <c r="H74" s="5"/>
      <c r="I74" s="70"/>
      <c r="J74" s="70"/>
      <c r="K74" s="70"/>
      <c r="L74" s="70"/>
      <c r="M74" s="70"/>
      <c r="N74" s="37">
        <f t="shared" si="36"/>
        <v>1</v>
      </c>
      <c r="V74" s="39">
        <f t="shared" si="25"/>
      </c>
      <c r="W74" s="39">
        <f t="shared" si="26"/>
      </c>
      <c r="X74" s="39">
        <f t="shared" si="27"/>
      </c>
      <c r="Y74" s="39">
        <f t="shared" si="28"/>
      </c>
      <c r="Z74" s="39">
        <f t="shared" si="29"/>
      </c>
      <c r="AA74" s="39">
        <f t="shared" si="30"/>
      </c>
      <c r="AB74" s="39">
        <f t="shared" si="31"/>
      </c>
      <c r="AC74" s="39">
        <f t="shared" si="32"/>
      </c>
      <c r="AD74" s="39">
        <f t="shared" si="33"/>
      </c>
      <c r="AE74" s="39">
        <f t="shared" si="34"/>
      </c>
      <c r="AF74" s="39"/>
      <c r="AX74" s="2">
        <v>-0.026898098696859645</v>
      </c>
      <c r="AY74" s="39">
        <f t="shared" si="37"/>
        <v>-0.1730709758802047</v>
      </c>
      <c r="BA74" s="2">
        <f t="shared" si="35"/>
        <v>-0.1609551276182338</v>
      </c>
      <c r="BB74" s="37">
        <f t="shared" si="38"/>
        <v>10</v>
      </c>
      <c r="BD74" s="37">
        <f t="shared" si="40"/>
        <v>8.231127199999992</v>
      </c>
      <c r="BE74" s="2">
        <f t="shared" si="39"/>
        <v>0.005844038673104064</v>
      </c>
    </row>
    <row r="75" spans="1:57" ht="12.75">
      <c r="A75" s="1"/>
      <c r="B75" s="56"/>
      <c r="C75" s="5"/>
      <c r="D75" s="5"/>
      <c r="E75" s="5"/>
      <c r="F75" s="5"/>
      <c r="G75" s="5"/>
      <c r="H75" s="5"/>
      <c r="I75" s="70"/>
      <c r="J75" s="70"/>
      <c r="K75" s="70"/>
      <c r="L75" s="70"/>
      <c r="M75" s="70"/>
      <c r="N75" s="37">
        <f t="shared" si="36"/>
        <v>1</v>
      </c>
      <c r="V75" s="39">
        <f t="shared" si="25"/>
      </c>
      <c r="W75" s="39">
        <f t="shared" si="26"/>
      </c>
      <c r="X75" s="39">
        <f t="shared" si="27"/>
      </c>
      <c r="Y75" s="39">
        <f t="shared" si="28"/>
      </c>
      <c r="Z75" s="39">
        <f t="shared" si="29"/>
      </c>
      <c r="AA75" s="39">
        <f t="shared" si="30"/>
      </c>
      <c r="AB75" s="39">
        <f t="shared" si="31"/>
      </c>
      <c r="AC75" s="39">
        <f t="shared" si="32"/>
      </c>
      <c r="AD75" s="39">
        <f t="shared" si="33"/>
      </c>
      <c r="AE75" s="39">
        <f t="shared" si="34"/>
      </c>
      <c r="AF75" s="39"/>
      <c r="AX75" s="2">
        <v>0.018738670003357036</v>
      </c>
      <c r="AY75" s="39">
        <f t="shared" si="37"/>
        <v>-0.1622050785706293</v>
      </c>
      <c r="BA75" s="2">
        <f t="shared" si="35"/>
        <v>-0.1609551276182338</v>
      </c>
      <c r="BB75" s="37">
        <f t="shared" si="38"/>
        <v>10</v>
      </c>
      <c r="BD75" s="37">
        <f t="shared" si="40"/>
        <v>8.246274799999993</v>
      </c>
      <c r="BE75" s="2">
        <f t="shared" si="39"/>
        <v>0.005934674078804887</v>
      </c>
    </row>
    <row r="76" spans="1:57" ht="12.75">
      <c r="A76" s="1"/>
      <c r="B76" s="56"/>
      <c r="C76" s="5"/>
      <c r="D76" s="5"/>
      <c r="E76" s="5"/>
      <c r="F76" s="5"/>
      <c r="G76" s="5"/>
      <c r="H76" s="5"/>
      <c r="I76" s="70"/>
      <c r="J76" s="70"/>
      <c r="K76" s="70"/>
      <c r="L76" s="70"/>
      <c r="M76" s="70"/>
      <c r="N76" s="37">
        <f t="shared" si="36"/>
        <v>1</v>
      </c>
      <c r="V76" s="39">
        <f t="shared" si="25"/>
      </c>
      <c r="W76" s="39">
        <f t="shared" si="26"/>
      </c>
      <c r="X76" s="39">
        <f t="shared" si="27"/>
      </c>
      <c r="Y76" s="39">
        <f t="shared" si="28"/>
      </c>
      <c r="Z76" s="39">
        <f t="shared" si="29"/>
      </c>
      <c r="AA76" s="39">
        <f t="shared" si="30"/>
      </c>
      <c r="AB76" s="39">
        <f t="shared" si="31"/>
      </c>
      <c r="AC76" s="39">
        <f t="shared" si="32"/>
      </c>
      <c r="AD76" s="39">
        <f t="shared" si="33"/>
      </c>
      <c r="AE76" s="39">
        <f t="shared" si="34"/>
      </c>
      <c r="AF76" s="39"/>
      <c r="AX76" s="2">
        <v>0.0026560258796960307</v>
      </c>
      <c r="AY76" s="39">
        <f t="shared" si="37"/>
        <v>-0.16603427955245334</v>
      </c>
      <c r="BA76" s="2">
        <f t="shared" si="35"/>
        <v>-0.1609551276182338</v>
      </c>
      <c r="BB76" s="37">
        <f t="shared" si="38"/>
        <v>10</v>
      </c>
      <c r="BD76" s="37">
        <f t="shared" si="40"/>
        <v>8.261422399999994</v>
      </c>
      <c r="BE76" s="2">
        <f t="shared" si="39"/>
        <v>0.00602649819442816</v>
      </c>
    </row>
    <row r="77" spans="1:57" ht="12.75">
      <c r="A77" s="1"/>
      <c r="B77" s="56"/>
      <c r="C77" s="5"/>
      <c r="D77" s="5"/>
      <c r="E77" s="5"/>
      <c r="F77" s="5"/>
      <c r="G77" s="5"/>
      <c r="H77" s="5"/>
      <c r="I77" s="70"/>
      <c r="J77" s="70"/>
      <c r="K77" s="70"/>
      <c r="L77" s="70"/>
      <c r="M77" s="70"/>
      <c r="N77" s="37">
        <f t="shared" si="36"/>
        <v>1</v>
      </c>
      <c r="V77" s="39">
        <f t="shared" si="25"/>
      </c>
      <c r="W77" s="39">
        <f t="shared" si="26"/>
      </c>
      <c r="X77" s="39">
        <f t="shared" si="27"/>
      </c>
      <c r="Y77" s="39">
        <f t="shared" si="28"/>
      </c>
      <c r="Z77" s="39">
        <f t="shared" si="29"/>
      </c>
      <c r="AA77" s="39">
        <f t="shared" si="30"/>
      </c>
      <c r="AB77" s="39">
        <f t="shared" si="31"/>
      </c>
      <c r="AC77" s="39">
        <f t="shared" si="32"/>
      </c>
      <c r="AD77" s="39">
        <f t="shared" si="33"/>
      </c>
      <c r="AE77" s="39">
        <f t="shared" si="34"/>
      </c>
      <c r="AF77" s="39"/>
      <c r="AX77" s="2">
        <v>0.004448683126316112</v>
      </c>
      <c r="AY77" s="39">
        <f t="shared" si="37"/>
        <v>-0.1656074563984962</v>
      </c>
      <c r="BA77" s="2">
        <f t="shared" si="35"/>
        <v>-0.1609551276182338</v>
      </c>
      <c r="BB77" s="37">
        <f t="shared" si="38"/>
        <v>10</v>
      </c>
      <c r="BD77" s="37">
        <f t="shared" si="40"/>
        <v>8.276569999999994</v>
      </c>
      <c r="BE77" s="2">
        <f t="shared" si="39"/>
        <v>0.006119522749899027</v>
      </c>
    </row>
    <row r="78" spans="1:57" ht="12.75">
      <c r="A78" s="1"/>
      <c r="B78" s="56"/>
      <c r="C78" s="5"/>
      <c r="D78" s="5"/>
      <c r="E78" s="5"/>
      <c r="F78" s="5"/>
      <c r="G78" s="5"/>
      <c r="H78" s="5"/>
      <c r="I78" s="70"/>
      <c r="J78" s="70"/>
      <c r="K78" s="70"/>
      <c r="L78" s="70"/>
      <c r="M78" s="70"/>
      <c r="N78" s="37">
        <f t="shared" si="36"/>
        <v>1</v>
      </c>
      <c r="V78" s="39">
        <f t="shared" si="25"/>
      </c>
      <c r="W78" s="39">
        <f t="shared" si="26"/>
      </c>
      <c r="X78" s="39">
        <f t="shared" si="27"/>
      </c>
      <c r="Y78" s="39">
        <f t="shared" si="28"/>
      </c>
      <c r="Z78" s="39">
        <f t="shared" si="29"/>
      </c>
      <c r="AA78" s="39">
        <f t="shared" si="30"/>
      </c>
      <c r="AB78" s="39">
        <f t="shared" si="31"/>
      </c>
      <c r="AC78" s="39">
        <f t="shared" si="32"/>
      </c>
      <c r="AD78" s="39">
        <f t="shared" si="33"/>
      </c>
      <c r="AE78" s="39">
        <f t="shared" si="34"/>
      </c>
      <c r="AF78" s="39"/>
      <c r="AX78" s="2">
        <v>0.0003469954527420861</v>
      </c>
      <c r="AY78" s="39">
        <f t="shared" si="37"/>
        <v>-0.1665840487017281</v>
      </c>
      <c r="BA78" s="2">
        <f t="shared" si="35"/>
        <v>-0.1609551276182338</v>
      </c>
      <c r="BB78" s="37">
        <f t="shared" si="38"/>
        <v>10</v>
      </c>
      <c r="BD78" s="37">
        <f t="shared" si="40"/>
        <v>8.291717599999995</v>
      </c>
      <c r="BE78" s="2">
        <f t="shared" si="39"/>
        <v>0.0062137595257735975</v>
      </c>
    </row>
    <row r="79" spans="1:57" ht="12.75">
      <c r="A79" s="1"/>
      <c r="B79" s="56"/>
      <c r="C79" s="5"/>
      <c r="D79" s="5"/>
      <c r="E79" s="5"/>
      <c r="F79" s="5"/>
      <c r="G79" s="5"/>
      <c r="H79" s="5"/>
      <c r="I79" s="70"/>
      <c r="J79" s="70"/>
      <c r="K79" s="70"/>
      <c r="L79" s="70"/>
      <c r="M79" s="70"/>
      <c r="N79" s="37">
        <f t="shared" si="36"/>
        <v>1</v>
      </c>
      <c r="V79" s="39">
        <f t="shared" si="25"/>
      </c>
      <c r="W79" s="39">
        <f t="shared" si="26"/>
      </c>
      <c r="X79" s="39">
        <f t="shared" si="27"/>
      </c>
      <c r="Y79" s="39">
        <f t="shared" si="28"/>
      </c>
      <c r="Z79" s="39">
        <f t="shared" si="29"/>
      </c>
      <c r="AA79" s="39">
        <f t="shared" si="30"/>
      </c>
      <c r="AB79" s="39">
        <f t="shared" si="31"/>
      </c>
      <c r="AC79" s="39">
        <f t="shared" si="32"/>
      </c>
      <c r="AD79" s="39">
        <f t="shared" si="33"/>
      </c>
      <c r="AE79" s="39">
        <f t="shared" si="34"/>
      </c>
      <c r="AF79" s="39"/>
      <c r="AX79" s="2">
        <v>-0.02694936979277932</v>
      </c>
      <c r="AY79" s="39">
        <f t="shared" si="37"/>
        <v>-0.1730831832839951</v>
      </c>
      <c r="BA79" s="2">
        <f t="shared" si="35"/>
        <v>-0.1609551276182338</v>
      </c>
      <c r="BB79" s="37">
        <f t="shared" si="38"/>
        <v>10</v>
      </c>
      <c r="BD79" s="37">
        <f t="shared" si="40"/>
        <v>8.306865199999995</v>
      </c>
      <c r="BE79" s="2">
        <f t="shared" si="39"/>
        <v>0.006309220352311094</v>
      </c>
    </row>
    <row r="80" spans="1:57" ht="12.75">
      <c r="A80" s="1"/>
      <c r="B80" s="56"/>
      <c r="C80" s="5"/>
      <c r="D80" s="5"/>
      <c r="E80" s="5"/>
      <c r="F80" s="5"/>
      <c r="G80" s="5"/>
      <c r="H80" s="5"/>
      <c r="I80" s="70"/>
      <c r="J80" s="70"/>
      <c r="K80" s="70"/>
      <c r="L80" s="70"/>
      <c r="M80" s="70"/>
      <c r="N80" s="37">
        <f t="shared" si="36"/>
        <v>1</v>
      </c>
      <c r="V80" s="39">
        <f t="shared" si="25"/>
      </c>
      <c r="W80" s="39">
        <f t="shared" si="26"/>
      </c>
      <c r="X80" s="39">
        <f t="shared" si="27"/>
      </c>
      <c r="Y80" s="39">
        <f t="shared" si="28"/>
      </c>
      <c r="Z80" s="39">
        <f t="shared" si="29"/>
      </c>
      <c r="AA80" s="39">
        <f t="shared" si="30"/>
      </c>
      <c r="AB80" s="39">
        <f t="shared" si="31"/>
      </c>
      <c r="AC80" s="39">
        <f t="shared" si="32"/>
      </c>
      <c r="AD80" s="39">
        <f t="shared" si="33"/>
      </c>
      <c r="AE80" s="39">
        <f t="shared" si="34"/>
      </c>
      <c r="AF80" s="39"/>
      <c r="AX80" s="2">
        <v>0.011055330057679981</v>
      </c>
      <c r="AY80" s="39">
        <f t="shared" si="37"/>
        <v>-0.16403444522436192</v>
      </c>
      <c r="BA80" s="2">
        <f t="shared" si="35"/>
        <v>-0.1609551276182338</v>
      </c>
      <c r="BB80" s="37">
        <f t="shared" si="38"/>
        <v>10</v>
      </c>
      <c r="BD80" s="37">
        <f t="shared" si="40"/>
        <v>8.322012799999996</v>
      </c>
      <c r="BE80" s="2">
        <f t="shared" si="39"/>
        <v>0.006405917108522586</v>
      </c>
    </row>
    <row r="81" spans="1:57" ht="12.75">
      <c r="A81" s="1"/>
      <c r="B81" s="56"/>
      <c r="C81" s="5"/>
      <c r="D81" s="5"/>
      <c r="E81" s="5"/>
      <c r="F81" s="5"/>
      <c r="G81" s="5"/>
      <c r="H81" s="5"/>
      <c r="I81" s="70"/>
      <c r="J81" s="70"/>
      <c r="K81" s="70"/>
      <c r="L81" s="70"/>
      <c r="M81" s="70"/>
      <c r="N81" s="37">
        <f t="shared" si="36"/>
        <v>1</v>
      </c>
      <c r="V81" s="39">
        <f t="shared" si="25"/>
      </c>
      <c r="W81" s="39">
        <f t="shared" si="26"/>
      </c>
      <c r="X81" s="39">
        <f t="shared" si="27"/>
      </c>
      <c r="Y81" s="39">
        <f t="shared" si="28"/>
      </c>
      <c r="Z81" s="39">
        <f t="shared" si="29"/>
      </c>
      <c r="AA81" s="39">
        <f t="shared" si="30"/>
      </c>
      <c r="AB81" s="39">
        <f t="shared" si="31"/>
      </c>
      <c r="AC81" s="39">
        <f t="shared" si="32"/>
      </c>
      <c r="AD81" s="39">
        <f t="shared" si="33"/>
      </c>
      <c r="AE81" s="39">
        <f t="shared" si="34"/>
      </c>
      <c r="AF81" s="39"/>
      <c r="AX81" s="2">
        <v>0.006748558000427257</v>
      </c>
      <c r="AY81" s="39">
        <f t="shared" si="37"/>
        <v>-0.16505986714275545</v>
      </c>
      <c r="BA81" s="2">
        <f t="shared" si="35"/>
        <v>-0.1609551276182338</v>
      </c>
      <c r="BB81" s="37">
        <f t="shared" si="38"/>
        <v>10</v>
      </c>
      <c r="BD81" s="37">
        <f t="shared" si="40"/>
        <v>8.337160399999997</v>
      </c>
      <c r="BE81" s="2">
        <f t="shared" si="39"/>
        <v>0.00650386172119637</v>
      </c>
    </row>
    <row r="82" spans="1:57" ht="12.75">
      <c r="A82" s="1"/>
      <c r="B82" s="56"/>
      <c r="C82" s="5"/>
      <c r="D82" s="5"/>
      <c r="E82" s="5"/>
      <c r="F82" s="5"/>
      <c r="G82" s="5"/>
      <c r="H82" s="5"/>
      <c r="I82" s="70"/>
      <c r="J82" s="70"/>
      <c r="K82" s="70"/>
      <c r="L82" s="70"/>
      <c r="M82" s="70"/>
      <c r="N82" s="37">
        <f t="shared" si="36"/>
        <v>1</v>
      </c>
      <c r="V82" s="39">
        <f t="shared" si="25"/>
      </c>
      <c r="W82" s="39">
        <f t="shared" si="26"/>
      </c>
      <c r="X82" s="39">
        <f t="shared" si="27"/>
      </c>
      <c r="Y82" s="39">
        <f t="shared" si="28"/>
      </c>
      <c r="Z82" s="39">
        <f t="shared" si="29"/>
      </c>
      <c r="AA82" s="39">
        <f t="shared" si="30"/>
      </c>
      <c r="AB82" s="39">
        <f t="shared" si="31"/>
      </c>
      <c r="AC82" s="39">
        <f t="shared" si="32"/>
      </c>
      <c r="AD82" s="39">
        <f t="shared" si="33"/>
      </c>
      <c r="AE82" s="39">
        <f t="shared" si="34"/>
      </c>
      <c r="AF82" s="39"/>
      <c r="AX82" s="2">
        <v>0.02639088106936857</v>
      </c>
      <c r="AY82" s="39">
        <f t="shared" si="37"/>
        <v>-0.16038312355491227</v>
      </c>
      <c r="BA82" s="2">
        <f t="shared" si="35"/>
        <v>-0.1609551276182338</v>
      </c>
      <c r="BB82" s="37">
        <f t="shared" si="38"/>
        <v>10</v>
      </c>
      <c r="BD82" s="37">
        <f t="shared" si="40"/>
        <v>8.352307999999997</v>
      </c>
      <c r="BE82" s="2">
        <f t="shared" si="39"/>
        <v>0.006603066163899632</v>
      </c>
    </row>
    <row r="83" spans="1:57" ht="12.75">
      <c r="A83" s="1"/>
      <c r="B83" s="56"/>
      <c r="C83" s="5"/>
      <c r="D83" s="5"/>
      <c r="E83" s="5"/>
      <c r="F83" s="5"/>
      <c r="G83" s="5"/>
      <c r="H83" s="5"/>
      <c r="I83" s="70"/>
      <c r="J83" s="70"/>
      <c r="K83" s="70"/>
      <c r="L83" s="70"/>
      <c r="M83" s="70"/>
      <c r="N83" s="37">
        <f t="shared" si="36"/>
        <v>1</v>
      </c>
      <c r="V83" s="39">
        <f t="shared" si="25"/>
      </c>
      <c r="W83" s="39">
        <f t="shared" si="26"/>
      </c>
      <c r="X83" s="39">
        <f t="shared" si="27"/>
      </c>
      <c r="Y83" s="39">
        <f t="shared" si="28"/>
      </c>
      <c r="Z83" s="39">
        <f t="shared" si="29"/>
      </c>
      <c r="AA83" s="39">
        <f t="shared" si="30"/>
      </c>
      <c r="AB83" s="39">
        <f t="shared" si="31"/>
      </c>
      <c r="AC83" s="39">
        <f t="shared" si="32"/>
      </c>
      <c r="AD83" s="39">
        <f t="shared" si="33"/>
      </c>
      <c r="AE83" s="39">
        <f t="shared" si="34"/>
      </c>
      <c r="AF83" s="39"/>
      <c r="AX83" s="2">
        <v>-0.01019104586931974</v>
      </c>
      <c r="AY83" s="39">
        <f t="shared" si="37"/>
        <v>-0.16909310615936185</v>
      </c>
      <c r="BA83" s="2">
        <f t="shared" si="35"/>
        <v>-0.1609551276182338</v>
      </c>
      <c r="BB83" s="37">
        <f t="shared" si="38"/>
        <v>10</v>
      </c>
      <c r="BD83" s="37">
        <f t="shared" si="40"/>
        <v>8.367455599999998</v>
      </c>
      <c r="BE83" s="2">
        <f t="shared" si="39"/>
        <v>0.006703542455956387</v>
      </c>
    </row>
    <row r="84" spans="1:57" ht="12.75">
      <c r="A84" s="1"/>
      <c r="B84" s="56"/>
      <c r="C84" s="5"/>
      <c r="D84" s="5"/>
      <c r="E84" s="5"/>
      <c r="F84" s="5"/>
      <c r="G84" s="5"/>
      <c r="H84" s="5"/>
      <c r="I84" s="70"/>
      <c r="J84" s="70"/>
      <c r="K84" s="70"/>
      <c r="L84" s="70"/>
      <c r="M84" s="70"/>
      <c r="N84" s="37">
        <f t="shared" si="36"/>
        <v>1</v>
      </c>
      <c r="V84" s="39">
        <f t="shared" si="25"/>
      </c>
      <c r="W84" s="39">
        <f t="shared" si="26"/>
      </c>
      <c r="X84" s="39">
        <f t="shared" si="27"/>
      </c>
      <c r="Y84" s="39">
        <f t="shared" si="28"/>
      </c>
      <c r="Z84" s="39">
        <f t="shared" si="29"/>
      </c>
      <c r="AA84" s="39">
        <f t="shared" si="30"/>
      </c>
      <c r="AB84" s="39">
        <f t="shared" si="31"/>
      </c>
      <c r="AC84" s="39">
        <f t="shared" si="32"/>
      </c>
      <c r="AD84" s="39">
        <f t="shared" si="33"/>
      </c>
      <c r="AE84" s="39">
        <f t="shared" si="34"/>
      </c>
      <c r="AF84" s="39"/>
      <c r="AX84" s="2">
        <v>-0.00501083407086398</v>
      </c>
      <c r="AY84" s="39">
        <f t="shared" si="37"/>
        <v>-0.16785972239782476</v>
      </c>
      <c r="BA84" s="2">
        <f t="shared" si="35"/>
        <v>-0.1609551276182338</v>
      </c>
      <c r="BB84" s="37">
        <f t="shared" si="38"/>
        <v>10</v>
      </c>
      <c r="BD84" s="37">
        <f t="shared" si="40"/>
        <v>8.382603199999998</v>
      </c>
      <c r="BE84" s="2">
        <f t="shared" si="39"/>
        <v>0.006805302661401504</v>
      </c>
    </row>
    <row r="85" spans="1:57" ht="12.75">
      <c r="A85" s="1"/>
      <c r="B85" s="56"/>
      <c r="C85" s="5"/>
      <c r="D85" s="5"/>
      <c r="E85" s="5"/>
      <c r="F85" s="5"/>
      <c r="G85" s="5"/>
      <c r="H85" s="5"/>
      <c r="I85" s="70"/>
      <c r="J85" s="70"/>
      <c r="K85" s="70"/>
      <c r="L85" s="70"/>
      <c r="M85" s="70"/>
      <c r="N85" s="37">
        <f t="shared" si="36"/>
        <v>1</v>
      </c>
      <c r="V85" s="39">
        <f t="shared" si="25"/>
      </c>
      <c r="W85" s="39">
        <f t="shared" si="26"/>
      </c>
      <c r="X85" s="39">
        <f t="shared" si="27"/>
      </c>
      <c r="Y85" s="39">
        <f t="shared" si="28"/>
      </c>
      <c r="Z85" s="39">
        <f t="shared" si="29"/>
      </c>
      <c r="AA85" s="39">
        <f t="shared" si="30"/>
      </c>
      <c r="AB85" s="39">
        <f t="shared" si="31"/>
      </c>
      <c r="AC85" s="39">
        <f t="shared" si="32"/>
      </c>
      <c r="AD85" s="39">
        <f t="shared" si="33"/>
      </c>
      <c r="AE85" s="39">
        <f t="shared" si="34"/>
      </c>
      <c r="AF85" s="39"/>
      <c r="AX85" s="2">
        <v>0.01573015533921323</v>
      </c>
      <c r="AY85" s="39">
        <f t="shared" si="37"/>
        <v>-0.16292139158590163</v>
      </c>
      <c r="BA85" s="2">
        <f t="shared" si="35"/>
        <v>-0.1609551276182338</v>
      </c>
      <c r="BB85" s="37">
        <f t="shared" si="38"/>
        <v>10</v>
      </c>
      <c r="BD85" s="37">
        <f t="shared" si="40"/>
        <v>8.397750799999999</v>
      </c>
      <c r="BE85" s="2">
        <f t="shared" si="39"/>
        <v>0.006908358887910699</v>
      </c>
    </row>
    <row r="86" spans="1:57" ht="12.75">
      <c r="A86" s="1"/>
      <c r="B86" s="56"/>
      <c r="C86" s="5"/>
      <c r="D86" s="5"/>
      <c r="E86" s="5"/>
      <c r="F86" s="5"/>
      <c r="G86" s="5"/>
      <c r="H86" s="5"/>
      <c r="I86" s="70"/>
      <c r="J86" s="70"/>
      <c r="K86" s="70"/>
      <c r="L86" s="70"/>
      <c r="M86" s="70"/>
      <c r="N86" s="37">
        <f t="shared" si="36"/>
        <v>1</v>
      </c>
      <c r="V86" s="39">
        <f t="shared" si="25"/>
      </c>
      <c r="W86" s="39">
        <f t="shared" si="26"/>
      </c>
      <c r="X86" s="39">
        <f t="shared" si="27"/>
      </c>
      <c r="Y86" s="39">
        <f t="shared" si="28"/>
      </c>
      <c r="Z86" s="39">
        <f t="shared" si="29"/>
      </c>
      <c r="AA86" s="39">
        <f t="shared" si="30"/>
      </c>
      <c r="AB86" s="39">
        <f t="shared" si="31"/>
      </c>
      <c r="AC86" s="39">
        <f t="shared" si="32"/>
      </c>
      <c r="AD86" s="39">
        <f t="shared" si="33"/>
      </c>
      <c r="AE86" s="39">
        <f t="shared" si="34"/>
      </c>
      <c r="AF86" s="39"/>
      <c r="AX86" s="2">
        <v>-0.013095187231055634</v>
      </c>
      <c r="AY86" s="39">
        <f t="shared" si="37"/>
        <v>-0.1697845683883466</v>
      </c>
      <c r="BA86" s="2">
        <f t="shared" si="35"/>
        <v>-0.1609551276182338</v>
      </c>
      <c r="BB86" s="37">
        <f t="shared" si="38"/>
        <v>10</v>
      </c>
      <c r="BD86" s="37">
        <f t="shared" si="40"/>
        <v>8.4128984</v>
      </c>
      <c r="BE86" s="2">
        <f t="shared" si="39"/>
        <v>0.00701272328570633</v>
      </c>
    </row>
    <row r="87" spans="1:57" ht="12.75">
      <c r="A87" s="1"/>
      <c r="B87" s="56"/>
      <c r="C87" s="5"/>
      <c r="D87" s="5"/>
      <c r="E87" s="5"/>
      <c r="F87" s="5"/>
      <c r="G87" s="5"/>
      <c r="H87" s="5"/>
      <c r="I87" s="70"/>
      <c r="J87" s="70"/>
      <c r="K87" s="70"/>
      <c r="L87" s="70"/>
      <c r="M87" s="70"/>
      <c r="N87" s="37">
        <f t="shared" si="36"/>
        <v>1</v>
      </c>
      <c r="V87" s="39">
        <f t="shared" si="25"/>
      </c>
      <c r="W87" s="39">
        <f t="shared" si="26"/>
      </c>
      <c r="X87" s="39">
        <f t="shared" si="27"/>
      </c>
      <c r="Y87" s="39">
        <f t="shared" si="28"/>
      </c>
      <c r="Z87" s="39">
        <f t="shared" si="29"/>
      </c>
      <c r="AA87" s="39">
        <f t="shared" si="30"/>
      </c>
      <c r="AB87" s="39">
        <f t="shared" si="31"/>
      </c>
      <c r="AC87" s="39">
        <f t="shared" si="32"/>
      </c>
      <c r="AD87" s="39">
        <f t="shared" si="33"/>
      </c>
      <c r="AE87" s="39">
        <f t="shared" si="34"/>
      </c>
      <c r="AF87" s="39"/>
      <c r="AX87" s="2">
        <v>-0.0035276345103305157</v>
      </c>
      <c r="AY87" s="39">
        <f t="shared" si="37"/>
        <v>-0.16750657964531682</v>
      </c>
      <c r="BA87" s="2">
        <f t="shared" si="35"/>
        <v>-0.1609551276182338</v>
      </c>
      <c r="BB87" s="37">
        <f t="shared" si="38"/>
        <v>10</v>
      </c>
      <c r="BD87" s="37">
        <f t="shared" si="40"/>
        <v>8.428046</v>
      </c>
      <c r="BE87" s="2">
        <f t="shared" si="39"/>
        <v>0.0071184080464389</v>
      </c>
    </row>
    <row r="88" spans="1:57" ht="12.75">
      <c r="A88" s="1"/>
      <c r="B88" s="56"/>
      <c r="C88" s="5"/>
      <c r="D88" s="5"/>
      <c r="E88" s="5"/>
      <c r="F88" s="5"/>
      <c r="G88" s="5"/>
      <c r="H88" s="5"/>
      <c r="I88" s="70"/>
      <c r="J88" s="70"/>
      <c r="K88" s="70"/>
      <c r="L88" s="70"/>
      <c r="M88" s="70"/>
      <c r="N88" s="37">
        <f t="shared" si="36"/>
        <v>1</v>
      </c>
      <c r="V88" s="39">
        <f t="shared" si="25"/>
      </c>
      <c r="W88" s="39">
        <f t="shared" si="26"/>
      </c>
      <c r="X88" s="39">
        <f t="shared" si="27"/>
      </c>
      <c r="Y88" s="39">
        <f t="shared" si="28"/>
      </c>
      <c r="Z88" s="39">
        <f t="shared" si="29"/>
      </c>
      <c r="AA88" s="39">
        <f t="shared" si="30"/>
      </c>
      <c r="AB88" s="39">
        <f t="shared" si="31"/>
      </c>
      <c r="AC88" s="39">
        <f t="shared" si="32"/>
      </c>
      <c r="AD88" s="39">
        <f t="shared" si="33"/>
      </c>
      <c r="AE88" s="39">
        <f t="shared" si="34"/>
      </c>
      <c r="AF88" s="39"/>
      <c r="AX88" s="2">
        <v>-0.021377300332651755</v>
      </c>
      <c r="AY88" s="39">
        <f t="shared" si="37"/>
        <v>-0.17175650007920282</v>
      </c>
      <c r="BA88" s="2">
        <f t="shared" si="35"/>
        <v>-0.1609551276182338</v>
      </c>
      <c r="BB88" s="37">
        <f t="shared" si="38"/>
        <v>10</v>
      </c>
      <c r="BD88" s="37">
        <f t="shared" si="40"/>
        <v>8.4431936</v>
      </c>
      <c r="BE88" s="2">
        <f t="shared" si="39"/>
        <v>0.007225425402044108</v>
      </c>
    </row>
    <row r="89" spans="1:57" ht="12.75">
      <c r="A89" s="1"/>
      <c r="B89" s="56"/>
      <c r="C89" s="5"/>
      <c r="D89" s="5"/>
      <c r="E89" s="5"/>
      <c r="F89" s="5"/>
      <c r="G89" s="5"/>
      <c r="H89" s="5"/>
      <c r="I89" s="70"/>
      <c r="J89" s="70"/>
      <c r="K89" s="70"/>
      <c r="L89" s="70"/>
      <c r="M89" s="70"/>
      <c r="N89" s="37">
        <f t="shared" si="36"/>
        <v>1</v>
      </c>
      <c r="V89" s="39">
        <f t="shared" si="25"/>
      </c>
      <c r="W89" s="39">
        <f t="shared" si="26"/>
      </c>
      <c r="X89" s="39">
        <f t="shared" si="27"/>
      </c>
      <c r="Y89" s="39">
        <f t="shared" si="28"/>
      </c>
      <c r="Z89" s="39">
        <f t="shared" si="29"/>
      </c>
      <c r="AA89" s="39">
        <f t="shared" si="30"/>
      </c>
      <c r="AB89" s="39">
        <f t="shared" si="31"/>
      </c>
      <c r="AC89" s="39">
        <f t="shared" si="32"/>
      </c>
      <c r="AD89" s="39">
        <f t="shared" si="33"/>
      </c>
      <c r="AE89" s="39">
        <f t="shared" si="34"/>
      </c>
      <c r="AF89" s="39"/>
      <c r="AX89" s="2">
        <v>0.029236426892910554</v>
      </c>
      <c r="AY89" s="39">
        <f t="shared" si="37"/>
        <v>-0.15970561264454514</v>
      </c>
      <c r="BA89" s="2">
        <f t="shared" si="35"/>
        <v>-0.1609551276182338</v>
      </c>
      <c r="BB89" s="37">
        <f t="shared" si="38"/>
        <v>10</v>
      </c>
      <c r="BD89" s="37">
        <f t="shared" si="40"/>
        <v>8.458341200000001</v>
      </c>
      <c r="BE89" s="2">
        <f t="shared" si="39"/>
        <v>0.007333787623575412</v>
      </c>
    </row>
    <row r="90" spans="1:57" ht="12.75">
      <c r="A90" s="1"/>
      <c r="B90" s="56"/>
      <c r="C90" s="5"/>
      <c r="D90" s="5"/>
      <c r="E90" s="5"/>
      <c r="F90" s="5"/>
      <c r="G90" s="5"/>
      <c r="H90" s="5"/>
      <c r="I90" s="70"/>
      <c r="J90" s="70"/>
      <c r="K90" s="70"/>
      <c r="L90" s="70"/>
      <c r="M90" s="70"/>
      <c r="N90" s="37">
        <f t="shared" si="36"/>
        <v>1</v>
      </c>
      <c r="V90" s="39">
        <f t="shared" si="25"/>
      </c>
      <c r="W90" s="39">
        <f t="shared" si="26"/>
      </c>
      <c r="X90" s="39">
        <f t="shared" si="27"/>
      </c>
      <c r="Y90" s="39">
        <f t="shared" si="28"/>
      </c>
      <c r="Z90" s="39">
        <f t="shared" si="29"/>
      </c>
      <c r="AA90" s="39">
        <f t="shared" si="30"/>
      </c>
      <c r="AB90" s="39">
        <f t="shared" si="31"/>
      </c>
      <c r="AC90" s="39">
        <f t="shared" si="32"/>
      </c>
      <c r="AD90" s="39">
        <f t="shared" si="33"/>
      </c>
      <c r="AE90" s="39">
        <f t="shared" si="34"/>
      </c>
      <c r="AF90" s="39"/>
      <c r="AX90" s="2">
        <v>0.007341837824640644</v>
      </c>
      <c r="AY90" s="39">
        <f t="shared" si="37"/>
        <v>-0.16491861004175223</v>
      </c>
      <c r="BA90" s="2">
        <f t="shared" si="35"/>
        <v>-0.1609551276182338</v>
      </c>
      <c r="BB90" s="37">
        <f t="shared" si="38"/>
        <v>10</v>
      </c>
      <c r="BD90" s="37">
        <f t="shared" si="40"/>
        <v>8.473488800000002</v>
      </c>
      <c r="BE90" s="2">
        <f t="shared" si="39"/>
        <v>0.007443507020011831</v>
      </c>
    </row>
    <row r="91" spans="1:57" ht="12.75">
      <c r="A91" s="1"/>
      <c r="B91" s="56"/>
      <c r="C91" s="5"/>
      <c r="D91" s="5"/>
      <c r="E91" s="5"/>
      <c r="F91" s="5"/>
      <c r="G91" s="5"/>
      <c r="H91" s="5"/>
      <c r="I91" s="70"/>
      <c r="J91" s="70"/>
      <c r="K91" s="70"/>
      <c r="L91" s="70"/>
      <c r="M91" s="70"/>
      <c r="N91" s="37">
        <f t="shared" si="36"/>
        <v>1</v>
      </c>
      <c r="V91" s="39">
        <f t="shared" si="25"/>
      </c>
      <c r="W91" s="39">
        <f t="shared" si="26"/>
      </c>
      <c r="X91" s="39">
        <f t="shared" si="27"/>
      </c>
      <c r="Y91" s="39">
        <f t="shared" si="28"/>
      </c>
      <c r="Z91" s="39">
        <f t="shared" si="29"/>
      </c>
      <c r="AA91" s="39">
        <f t="shared" si="30"/>
      </c>
      <c r="AB91" s="39">
        <f t="shared" si="31"/>
      </c>
      <c r="AC91" s="39">
        <f t="shared" si="32"/>
      </c>
      <c r="AD91" s="39">
        <f t="shared" si="33"/>
      </c>
      <c r="AE91" s="39">
        <f t="shared" si="34"/>
      </c>
      <c r="AF91" s="39"/>
      <c r="AX91" s="2">
        <v>0.009766228217413866</v>
      </c>
      <c r="AY91" s="39">
        <f t="shared" si="37"/>
        <v>-0.1643413742339491</v>
      </c>
      <c r="BA91" s="2">
        <f t="shared" si="35"/>
        <v>-0.1609551276182338</v>
      </c>
      <c r="BB91" s="37">
        <f t="shared" si="38"/>
        <v>10</v>
      </c>
      <c r="BD91" s="37">
        <f t="shared" si="40"/>
        <v>8.488636400000003</v>
      </c>
      <c r="BE91" s="2">
        <f t="shared" si="39"/>
        <v>0.007554595937041042</v>
      </c>
    </row>
    <row r="92" spans="1:57" ht="12.75">
      <c r="A92" s="1"/>
      <c r="B92" s="56"/>
      <c r="C92" s="5"/>
      <c r="D92" s="5"/>
      <c r="E92" s="5"/>
      <c r="F92" s="5"/>
      <c r="G92" s="5"/>
      <c r="H92" s="5"/>
      <c r="I92" s="70"/>
      <c r="J92" s="70"/>
      <c r="K92" s="70"/>
      <c r="L92" s="70"/>
      <c r="M92" s="70"/>
      <c r="N92" s="37">
        <f t="shared" si="36"/>
        <v>1</v>
      </c>
      <c r="V92" s="39">
        <f t="shared" si="25"/>
      </c>
      <c r="W92" s="39">
        <f t="shared" si="26"/>
      </c>
      <c r="X92" s="39">
        <f t="shared" si="27"/>
      </c>
      <c r="Y92" s="39">
        <f t="shared" si="28"/>
      </c>
      <c r="Z92" s="39">
        <f t="shared" si="29"/>
      </c>
      <c r="AA92" s="39">
        <f t="shared" si="30"/>
      </c>
      <c r="AB92" s="39">
        <f t="shared" si="31"/>
      </c>
      <c r="AC92" s="39">
        <f t="shared" si="32"/>
      </c>
      <c r="AD92" s="39">
        <f t="shared" si="33"/>
      </c>
      <c r="AE92" s="39">
        <f t="shared" si="34"/>
      </c>
      <c r="AF92" s="39"/>
      <c r="AX92" s="2">
        <v>0.022551042207098602</v>
      </c>
      <c r="AY92" s="39">
        <f t="shared" si="37"/>
        <v>-0.16129737090307178</v>
      </c>
      <c r="BA92" s="2">
        <f t="shared" si="35"/>
        <v>-0.1609551276182338</v>
      </c>
      <c r="BB92" s="37">
        <f t="shared" si="38"/>
        <v>10</v>
      </c>
      <c r="BD92" s="37">
        <f t="shared" si="40"/>
        <v>8.503784000000003</v>
      </c>
      <c r="BE92" s="2">
        <f t="shared" si="39"/>
        <v>0.007667066755817561</v>
      </c>
    </row>
    <row r="93" spans="1:57" ht="12.75">
      <c r="A93" s="1"/>
      <c r="B93" s="56"/>
      <c r="C93" s="5"/>
      <c r="D93" s="5"/>
      <c r="E93" s="5"/>
      <c r="F93" s="5"/>
      <c r="G93" s="5"/>
      <c r="H93" s="5"/>
      <c r="I93" s="70"/>
      <c r="J93" s="70"/>
      <c r="K93" s="70"/>
      <c r="L93" s="70"/>
      <c r="M93" s="70"/>
      <c r="N93" s="37">
        <f t="shared" si="36"/>
        <v>1</v>
      </c>
      <c r="V93" s="39">
        <f t="shared" si="25"/>
      </c>
      <c r="W93" s="39">
        <f t="shared" si="26"/>
      </c>
      <c r="X93" s="39">
        <f t="shared" si="27"/>
      </c>
      <c r="Y93" s="39">
        <f t="shared" si="28"/>
      </c>
      <c r="Z93" s="39">
        <f t="shared" si="29"/>
      </c>
      <c r="AA93" s="39">
        <f t="shared" si="30"/>
      </c>
      <c r="AB93" s="39">
        <f t="shared" si="31"/>
      </c>
      <c r="AC93" s="39">
        <f t="shared" si="32"/>
      </c>
      <c r="AD93" s="39">
        <f t="shared" si="33"/>
      </c>
      <c r="AE93" s="39">
        <f t="shared" si="34"/>
      </c>
      <c r="AF93" s="39"/>
      <c r="AX93" s="2">
        <v>-0.01682699056978057</v>
      </c>
      <c r="AY93" s="39">
        <f t="shared" si="37"/>
        <v>-0.17067309299280492</v>
      </c>
      <c r="BA93" s="2">
        <f t="shared" si="35"/>
        <v>-0.1609551276182338</v>
      </c>
      <c r="BB93" s="37">
        <f t="shared" si="38"/>
        <v>10</v>
      </c>
      <c r="BD93" s="37">
        <f t="shared" si="40"/>
        <v>8.518931600000004</v>
      </c>
      <c r="BE93" s="2">
        <f t="shared" si="39"/>
        <v>0.007780931891695963</v>
      </c>
    </row>
    <row r="94" spans="1:57" ht="12.75">
      <c r="A94" s="1"/>
      <c r="B94" s="56"/>
      <c r="C94" s="5"/>
      <c r="D94" s="5"/>
      <c r="E94" s="5"/>
      <c r="F94" s="5"/>
      <c r="G94" s="5"/>
      <c r="H94" s="5"/>
      <c r="I94" s="70"/>
      <c r="J94" s="70"/>
      <c r="K94" s="70"/>
      <c r="L94" s="70"/>
      <c r="M94" s="70"/>
      <c r="N94" s="37">
        <f t="shared" si="36"/>
        <v>1</v>
      </c>
      <c r="V94" s="39">
        <f t="shared" si="25"/>
      </c>
      <c r="W94" s="39">
        <f t="shared" si="26"/>
      </c>
      <c r="X94" s="39">
        <f t="shared" si="27"/>
      </c>
      <c r="Y94" s="39">
        <f t="shared" si="28"/>
      </c>
      <c r="Z94" s="39">
        <f t="shared" si="29"/>
      </c>
      <c r="AA94" s="39">
        <f t="shared" si="30"/>
      </c>
      <c r="AB94" s="39">
        <f t="shared" si="31"/>
      </c>
      <c r="AC94" s="39">
        <f t="shared" si="32"/>
      </c>
      <c r="AD94" s="39">
        <f t="shared" si="33"/>
      </c>
      <c r="AE94" s="39">
        <f t="shared" si="34"/>
      </c>
      <c r="AF94" s="39"/>
      <c r="AX94" s="2">
        <v>0.01691854609820856</v>
      </c>
      <c r="AY94" s="39">
        <f t="shared" si="37"/>
        <v>-0.16263844140518846</v>
      </c>
      <c r="BA94" s="2">
        <f t="shared" si="35"/>
        <v>-0.1609551276182338</v>
      </c>
      <c r="BB94" s="37">
        <f t="shared" si="38"/>
        <v>10</v>
      </c>
      <c r="BD94" s="37">
        <f t="shared" si="40"/>
        <v>8.534079200000004</v>
      </c>
      <c r="BE94" s="2">
        <f t="shared" si="39"/>
        <v>0.00789620379293897</v>
      </c>
    </row>
    <row r="95" spans="1:57" ht="12.75">
      <c r="A95" s="1"/>
      <c r="B95" s="56"/>
      <c r="C95" s="5"/>
      <c r="D95" s="5"/>
      <c r="E95" s="5"/>
      <c r="F95" s="5"/>
      <c r="G95" s="5"/>
      <c r="H95" s="5"/>
      <c r="I95" s="70"/>
      <c r="J95" s="70"/>
      <c r="K95" s="70"/>
      <c r="L95" s="70"/>
      <c r="M95" s="70"/>
      <c r="N95" s="37">
        <f t="shared" si="36"/>
        <v>1</v>
      </c>
      <c r="V95" s="39">
        <f t="shared" si="25"/>
      </c>
      <c r="W95" s="39">
        <f t="shared" si="26"/>
      </c>
      <c r="X95" s="39">
        <f t="shared" si="27"/>
      </c>
      <c r="Y95" s="39">
        <f t="shared" si="28"/>
      </c>
      <c r="Z95" s="39">
        <f t="shared" si="29"/>
      </c>
      <c r="AA95" s="39">
        <f t="shared" si="30"/>
      </c>
      <c r="AB95" s="39">
        <f t="shared" si="31"/>
      </c>
      <c r="AC95" s="39">
        <f t="shared" si="32"/>
      </c>
      <c r="AD95" s="39">
        <f t="shared" si="33"/>
      </c>
      <c r="AE95" s="39">
        <f t="shared" si="34"/>
      </c>
      <c r="AF95" s="39"/>
      <c r="AX95" s="2">
        <v>-0.01879543443098239</v>
      </c>
      <c r="AY95" s="39">
        <f t="shared" si="37"/>
        <v>-0.1711417701026149</v>
      </c>
      <c r="BA95" s="2">
        <f t="shared" si="35"/>
        <v>-0.1609551276182338</v>
      </c>
      <c r="BB95" s="37">
        <f t="shared" si="38"/>
        <v>10</v>
      </c>
      <c r="BD95" s="37">
        <f t="shared" si="40"/>
        <v>8.549226800000005</v>
      </c>
      <c r="BE95" s="2">
        <f t="shared" si="39"/>
        <v>0.008012894939400415</v>
      </c>
    </row>
    <row r="96" spans="1:57" ht="12.75">
      <c r="A96" s="1"/>
      <c r="B96" s="56"/>
      <c r="C96" s="5"/>
      <c r="D96" s="5"/>
      <c r="E96" s="5"/>
      <c r="F96" s="5"/>
      <c r="G96" s="5"/>
      <c r="H96" s="5"/>
      <c r="I96" s="70"/>
      <c r="J96" s="70"/>
      <c r="K96" s="70"/>
      <c r="L96" s="70"/>
      <c r="M96" s="70"/>
      <c r="N96" s="37">
        <f t="shared" si="36"/>
        <v>1</v>
      </c>
      <c r="V96" s="39">
        <f t="shared" si="25"/>
      </c>
      <c r="W96" s="39">
        <f t="shared" si="26"/>
      </c>
      <c r="X96" s="39">
        <f t="shared" si="27"/>
      </c>
      <c r="Y96" s="39">
        <f t="shared" si="28"/>
      </c>
      <c r="Z96" s="39">
        <f t="shared" si="29"/>
      </c>
      <c r="AA96" s="39">
        <f t="shared" si="30"/>
      </c>
      <c r="AB96" s="39">
        <f t="shared" si="31"/>
      </c>
      <c r="AC96" s="39">
        <f t="shared" si="32"/>
      </c>
      <c r="AD96" s="39">
        <f t="shared" si="33"/>
      </c>
      <c r="AE96" s="39">
        <f t="shared" si="34"/>
      </c>
      <c r="AF96" s="39"/>
      <c r="AX96" s="2">
        <v>0.004716025269325845</v>
      </c>
      <c r="AY96" s="39">
        <f t="shared" si="37"/>
        <v>-0.16554380350730338</v>
      </c>
      <c r="BA96" s="2">
        <f t="shared" si="35"/>
        <v>-0.1609551276182338</v>
      </c>
      <c r="BB96" s="37">
        <f t="shared" si="38"/>
        <v>10</v>
      </c>
      <c r="BD96" s="37">
        <f t="shared" si="40"/>
        <v>8.564374400000005</v>
      </c>
      <c r="BE96" s="2">
        <f t="shared" si="39"/>
        <v>0.00813101784118292</v>
      </c>
    </row>
    <row r="97" spans="1:57" ht="12.75">
      <c r="A97" s="1"/>
      <c r="B97" s="56"/>
      <c r="C97" s="5"/>
      <c r="D97" s="5"/>
      <c r="E97" s="5"/>
      <c r="F97" s="5"/>
      <c r="G97" s="5"/>
      <c r="H97" s="5"/>
      <c r="I97" s="70"/>
      <c r="J97" s="70"/>
      <c r="K97" s="70"/>
      <c r="L97" s="70"/>
      <c r="M97" s="70"/>
      <c r="N97" s="37">
        <f t="shared" si="36"/>
        <v>1</v>
      </c>
      <c r="V97" s="39">
        <f t="shared" si="25"/>
      </c>
      <c r="W97" s="39">
        <f t="shared" si="26"/>
      </c>
      <c r="X97" s="39">
        <f t="shared" si="27"/>
      </c>
      <c r="Y97" s="39">
        <f t="shared" si="28"/>
      </c>
      <c r="Z97" s="39">
        <f t="shared" si="29"/>
      </c>
      <c r="AA97" s="39">
        <f t="shared" si="30"/>
      </c>
      <c r="AB97" s="39">
        <f t="shared" si="31"/>
      </c>
      <c r="AC97" s="39">
        <f t="shared" si="32"/>
      </c>
      <c r="AD97" s="39">
        <f t="shared" si="33"/>
      </c>
      <c r="AE97" s="39">
        <f t="shared" si="34"/>
      </c>
      <c r="AF97" s="39"/>
      <c r="AX97" s="2">
        <v>-0.0037583544419690536</v>
      </c>
      <c r="AY97" s="39">
        <f t="shared" si="37"/>
        <v>-0.1675615129623736</v>
      </c>
      <c r="BA97" s="2">
        <f t="shared" si="35"/>
        <v>-0.1609551276182338</v>
      </c>
      <c r="BB97" s="37">
        <f t="shared" si="38"/>
        <v>10</v>
      </c>
      <c r="BD97" s="37">
        <f t="shared" si="40"/>
        <v>8.579522000000006</v>
      </c>
      <c r="BE97" s="2">
        <f t="shared" si="39"/>
        <v>0.008250585037270186</v>
      </c>
    </row>
    <row r="98" spans="1:57" ht="12.75">
      <c r="A98" s="1"/>
      <c r="B98" s="56"/>
      <c r="C98" s="5"/>
      <c r="D98" s="5"/>
      <c r="E98" s="5"/>
      <c r="F98" s="5"/>
      <c r="G98" s="5"/>
      <c r="H98" s="5"/>
      <c r="I98" s="70"/>
      <c r="J98" s="70"/>
      <c r="K98" s="70"/>
      <c r="L98" s="70"/>
      <c r="M98" s="70"/>
      <c r="N98" s="37">
        <f t="shared" si="36"/>
        <v>1</v>
      </c>
      <c r="V98" s="39">
        <f t="shared" si="25"/>
      </c>
      <c r="W98" s="39">
        <f t="shared" si="26"/>
      </c>
      <c r="X98" s="39">
        <f t="shared" si="27"/>
      </c>
      <c r="Y98" s="39">
        <f t="shared" si="28"/>
      </c>
      <c r="Z98" s="39">
        <f t="shared" si="29"/>
      </c>
      <c r="AA98" s="39">
        <f t="shared" si="30"/>
      </c>
      <c r="AB98" s="39">
        <f t="shared" si="31"/>
      </c>
      <c r="AC98" s="39">
        <f t="shared" si="32"/>
      </c>
      <c r="AD98" s="39">
        <f t="shared" si="33"/>
      </c>
      <c r="AE98" s="39">
        <f t="shared" si="34"/>
      </c>
      <c r="AF98" s="39"/>
      <c r="AX98" s="2">
        <v>0.01194708090456862</v>
      </c>
      <c r="AY98" s="39">
        <f t="shared" si="37"/>
        <v>-0.16382212359415035</v>
      </c>
      <c r="BA98" s="2">
        <f t="shared" si="35"/>
        <v>-0.1609551276182338</v>
      </c>
      <c r="BB98" s="37">
        <f t="shared" si="38"/>
        <v>10</v>
      </c>
      <c r="BD98" s="37">
        <f t="shared" si="40"/>
        <v>8.594669600000007</v>
      </c>
      <c r="BE98" s="2">
        <f t="shared" si="39"/>
        <v>0.008371609094133965</v>
      </c>
    </row>
    <row r="99" spans="1:57" ht="12.75">
      <c r="A99" s="1"/>
      <c r="B99" s="56"/>
      <c r="C99" s="5"/>
      <c r="D99" s="5"/>
      <c r="E99" s="5"/>
      <c r="F99" s="5"/>
      <c r="G99" s="5"/>
      <c r="H99" s="5"/>
      <c r="I99" s="70"/>
      <c r="J99" s="70"/>
      <c r="K99" s="70"/>
      <c r="L99" s="70"/>
      <c r="M99" s="70"/>
      <c r="N99" s="37">
        <f t="shared" si="36"/>
        <v>1</v>
      </c>
      <c r="V99" s="39">
        <f t="shared" si="25"/>
      </c>
      <c r="W99" s="39">
        <f t="shared" si="26"/>
      </c>
      <c r="X99" s="39">
        <f t="shared" si="27"/>
      </c>
      <c r="Y99" s="39">
        <f t="shared" si="28"/>
      </c>
      <c r="Z99" s="39">
        <f t="shared" si="29"/>
      </c>
      <c r="AA99" s="39">
        <f t="shared" si="30"/>
      </c>
      <c r="AB99" s="39">
        <f t="shared" si="31"/>
      </c>
      <c r="AC99" s="39">
        <f t="shared" si="32"/>
      </c>
      <c r="AD99" s="39">
        <f t="shared" si="33"/>
      </c>
      <c r="AE99" s="39">
        <f t="shared" si="34"/>
      </c>
      <c r="AF99" s="39"/>
      <c r="AX99" s="2">
        <v>-0.025385601367229223</v>
      </c>
      <c r="AY99" s="39">
        <f t="shared" si="37"/>
        <v>-0.17271085746838793</v>
      </c>
      <c r="BA99" s="2">
        <f t="shared" si="35"/>
        <v>-0.1609551276182338</v>
      </c>
      <c r="BB99" s="37">
        <f t="shared" si="38"/>
        <v>10</v>
      </c>
      <c r="BD99" s="37">
        <f t="shared" si="40"/>
        <v>8.609817200000007</v>
      </c>
      <c r="BE99" s="2">
        <f t="shared" si="39"/>
        <v>0.008494102604315427</v>
      </c>
    </row>
    <row r="100" spans="1:57" ht="12.75">
      <c r="A100" s="1"/>
      <c r="B100" s="56"/>
      <c r="C100" s="5"/>
      <c r="D100" s="5"/>
      <c r="E100" s="5"/>
      <c r="F100" s="5"/>
      <c r="G100" s="5"/>
      <c r="H100" s="5"/>
      <c r="I100" s="70"/>
      <c r="J100" s="70"/>
      <c r="K100" s="70"/>
      <c r="L100" s="70"/>
      <c r="M100" s="70"/>
      <c r="N100" s="37">
        <f t="shared" si="36"/>
        <v>1</v>
      </c>
      <c r="V100" s="39">
        <f t="shared" si="25"/>
      </c>
      <c r="W100" s="39">
        <f t="shared" si="26"/>
      </c>
      <c r="X100" s="39">
        <f t="shared" si="27"/>
      </c>
      <c r="Y100" s="39">
        <f t="shared" si="28"/>
      </c>
      <c r="Z100" s="39">
        <f t="shared" si="29"/>
      </c>
      <c r="AA100" s="39">
        <f t="shared" si="30"/>
      </c>
      <c r="AB100" s="39">
        <f t="shared" si="31"/>
      </c>
      <c r="AC100" s="39">
        <f t="shared" si="32"/>
      </c>
      <c r="AD100" s="39">
        <f t="shared" si="33"/>
      </c>
      <c r="AE100" s="39">
        <f t="shared" si="34"/>
      </c>
      <c r="AF100" s="39"/>
      <c r="AX100" s="2">
        <v>0.02536179692983794</v>
      </c>
      <c r="AY100" s="39">
        <f t="shared" si="37"/>
        <v>-0.16062814358813385</v>
      </c>
      <c r="BA100" s="2">
        <f t="shared" si="35"/>
        <v>-0.1609551276182338</v>
      </c>
      <c r="BB100" s="37">
        <f t="shared" si="38"/>
        <v>10</v>
      </c>
      <c r="BD100" s="37">
        <f t="shared" si="40"/>
        <v>8.624964800000008</v>
      </c>
      <c r="BE100" s="2">
        <f t="shared" si="39"/>
        <v>0.008618078184981035</v>
      </c>
    </row>
    <row r="101" spans="1:57" ht="12.75">
      <c r="A101" s="1"/>
      <c r="B101" s="56"/>
      <c r="C101" s="5"/>
      <c r="D101" s="5"/>
      <c r="E101" s="5"/>
      <c r="F101" s="5"/>
      <c r="G101" s="5"/>
      <c r="H101" s="5"/>
      <c r="I101" s="70"/>
      <c r="J101" s="70"/>
      <c r="K101" s="70"/>
      <c r="L101" s="70"/>
      <c r="M101" s="70"/>
      <c r="N101" s="37">
        <f t="shared" si="36"/>
        <v>1</v>
      </c>
      <c r="V101" s="39">
        <f t="shared" si="25"/>
      </c>
      <c r="W101" s="39">
        <f t="shared" si="26"/>
      </c>
      <c r="X101" s="39">
        <f t="shared" si="27"/>
      </c>
      <c r="Y101" s="39">
        <f t="shared" si="28"/>
      </c>
      <c r="Z101" s="39">
        <f t="shared" si="29"/>
      </c>
      <c r="AA101" s="39">
        <f t="shared" si="30"/>
      </c>
      <c r="AB101" s="39">
        <f t="shared" si="31"/>
      </c>
      <c r="AC101" s="39">
        <f t="shared" si="32"/>
      </c>
      <c r="AD101" s="39">
        <f t="shared" si="33"/>
      </c>
      <c r="AE101" s="39">
        <f t="shared" si="34"/>
      </c>
      <c r="AF101" s="39"/>
      <c r="AX101" s="2">
        <v>0.00258827478865932</v>
      </c>
      <c r="AY101" s="39">
        <f t="shared" si="37"/>
        <v>-0.16605041076460494</v>
      </c>
      <c r="BA101" s="2">
        <f t="shared" si="35"/>
        <v>-0.1609551276182338</v>
      </c>
      <c r="BB101" s="37">
        <f t="shared" si="38"/>
        <v>10</v>
      </c>
      <c r="BD101" s="37">
        <f t="shared" si="40"/>
        <v>8.640112400000008</v>
      </c>
      <c r="BE101" s="2">
        <f t="shared" si="39"/>
        <v>0.008743548476452754</v>
      </c>
    </row>
    <row r="102" spans="1:57" ht="12.75">
      <c r="A102" s="1"/>
      <c r="B102" s="56"/>
      <c r="C102" s="5"/>
      <c r="D102" s="5"/>
      <c r="E102" s="5"/>
      <c r="F102" s="5"/>
      <c r="G102" s="5"/>
      <c r="H102" s="5"/>
      <c r="I102" s="70"/>
      <c r="J102" s="70"/>
      <c r="K102" s="70"/>
      <c r="L102" s="70"/>
      <c r="M102" s="70"/>
      <c r="N102" s="37">
        <f t="shared" si="36"/>
        <v>1</v>
      </c>
      <c r="V102" s="39">
        <f t="shared" si="25"/>
      </c>
      <c r="W102" s="39">
        <f t="shared" si="26"/>
      </c>
      <c r="X102" s="39">
        <f t="shared" si="27"/>
      </c>
      <c r="Y102" s="39">
        <f t="shared" si="28"/>
      </c>
      <c r="Z102" s="39">
        <f t="shared" si="29"/>
      </c>
      <c r="AA102" s="39">
        <f t="shared" si="30"/>
      </c>
      <c r="AB102" s="39">
        <f t="shared" si="31"/>
      </c>
      <c r="AC102" s="39">
        <f t="shared" si="32"/>
      </c>
      <c r="AD102" s="39">
        <f t="shared" si="33"/>
      </c>
      <c r="AE102" s="39">
        <f t="shared" si="34"/>
      </c>
      <c r="AF102" s="39"/>
      <c r="AX102" s="2">
        <v>-0.004622638630329294</v>
      </c>
      <c r="AY102" s="39">
        <f t="shared" si="37"/>
        <v>-0.1677672949119832</v>
      </c>
      <c r="BA102" s="2">
        <f t="shared" si="35"/>
        <v>-0.1609551276182338</v>
      </c>
      <c r="BB102" s="37">
        <f t="shared" si="38"/>
        <v>10</v>
      </c>
      <c r="BD102" s="37">
        <f t="shared" si="40"/>
        <v>8.655260000000009</v>
      </c>
      <c r="BE102" s="2">
        <f t="shared" si="39"/>
        <v>0.008870526140712622</v>
      </c>
    </row>
    <row r="103" spans="1:57" ht="12.75">
      <c r="A103" s="1"/>
      <c r="B103" s="56"/>
      <c r="C103" s="5"/>
      <c r="D103" s="5"/>
      <c r="E103" s="5"/>
      <c r="F103" s="5"/>
      <c r="G103" s="5"/>
      <c r="H103" s="5"/>
      <c r="I103" s="70"/>
      <c r="J103" s="70"/>
      <c r="K103" s="70"/>
      <c r="L103" s="70"/>
      <c r="M103" s="70"/>
      <c r="N103" s="37">
        <f t="shared" si="36"/>
        <v>1</v>
      </c>
      <c r="V103" s="39">
        <f t="shared" si="25"/>
      </c>
      <c r="W103" s="39">
        <f t="shared" si="26"/>
      </c>
      <c r="X103" s="39">
        <f t="shared" si="27"/>
      </c>
      <c r="Y103" s="39">
        <f t="shared" si="28"/>
      </c>
      <c r="Z103" s="39">
        <f t="shared" si="29"/>
      </c>
      <c r="AA103" s="39">
        <f t="shared" si="30"/>
      </c>
      <c r="AB103" s="39">
        <f t="shared" si="31"/>
      </c>
      <c r="AC103" s="39">
        <f t="shared" si="32"/>
      </c>
      <c r="AD103" s="39">
        <f t="shared" si="33"/>
      </c>
      <c r="AE103" s="39">
        <f t="shared" si="34"/>
      </c>
      <c r="AF103" s="39"/>
      <c r="AX103" s="2">
        <v>-0.004994354075746943</v>
      </c>
      <c r="AY103" s="39">
        <f t="shared" si="37"/>
        <v>-0.1678557985894636</v>
      </c>
      <c r="BA103" s="2">
        <f t="shared" si="35"/>
        <v>-0.1609551276182338</v>
      </c>
      <c r="BB103" s="37">
        <f t="shared" si="38"/>
        <v>10</v>
      </c>
      <c r="BD103" s="37">
        <f t="shared" si="40"/>
        <v>8.67040760000001</v>
      </c>
      <c r="BE103" s="2">
        <f t="shared" si="39"/>
        <v>0.008999023859881583</v>
      </c>
    </row>
    <row r="104" spans="1:57" ht="12.75">
      <c r="A104" s="1"/>
      <c r="B104" s="56"/>
      <c r="C104" s="5"/>
      <c r="D104" s="5"/>
      <c r="E104" s="5"/>
      <c r="F104" s="5"/>
      <c r="G104" s="5"/>
      <c r="H104" s="5"/>
      <c r="I104" s="70"/>
      <c r="J104" s="70"/>
      <c r="K104" s="70"/>
      <c r="L104" s="70"/>
      <c r="M104" s="70"/>
      <c r="N104" s="37">
        <f t="shared" si="36"/>
        <v>1</v>
      </c>
      <c r="V104" s="39">
        <f t="shared" si="25"/>
      </c>
      <c r="W104" s="39">
        <f t="shared" si="26"/>
      </c>
      <c r="X104" s="39">
        <f t="shared" si="27"/>
      </c>
      <c r="Y104" s="39">
        <f t="shared" si="28"/>
      </c>
      <c r="Z104" s="39">
        <f t="shared" si="29"/>
      </c>
      <c r="AA104" s="39">
        <f t="shared" si="30"/>
      </c>
      <c r="AB104" s="39">
        <f t="shared" si="31"/>
      </c>
      <c r="AC104" s="39">
        <f t="shared" si="32"/>
      </c>
      <c r="AD104" s="39">
        <f t="shared" si="33"/>
      </c>
      <c r="AE104" s="39">
        <f t="shared" si="34"/>
      </c>
      <c r="AF104" s="39"/>
      <c r="AX104" s="2">
        <v>-0.0021250038148136856</v>
      </c>
      <c r="AY104" s="39">
        <f t="shared" si="37"/>
        <v>-0.16717261995590804</v>
      </c>
      <c r="BA104" s="2">
        <f t="shared" si="35"/>
        <v>-0.1609551276182338</v>
      </c>
      <c r="BB104" s="37">
        <f t="shared" si="38"/>
        <v>10</v>
      </c>
      <c r="BD104" s="37">
        <f t="shared" si="40"/>
        <v>8.68555520000001</v>
      </c>
      <c r="BE104" s="2">
        <f t="shared" si="39"/>
        <v>0.009129054334672522</v>
      </c>
    </row>
    <row r="105" spans="1:57" ht="12.75">
      <c r="A105" s="1"/>
      <c r="B105" s="56"/>
      <c r="C105" s="5"/>
      <c r="D105" s="5"/>
      <c r="E105" s="5"/>
      <c r="F105" s="5"/>
      <c r="G105" s="5"/>
      <c r="H105" s="5"/>
      <c r="I105" s="70"/>
      <c r="J105" s="70"/>
      <c r="K105" s="70"/>
      <c r="L105" s="70"/>
      <c r="M105" s="70"/>
      <c r="N105" s="37">
        <f t="shared" si="36"/>
        <v>1</v>
      </c>
      <c r="V105" s="39">
        <f t="shared" si="25"/>
      </c>
      <c r="W105" s="39">
        <f t="shared" si="26"/>
      </c>
      <c r="X105" s="39">
        <f t="shared" si="27"/>
      </c>
      <c r="Y105" s="39">
        <f t="shared" si="28"/>
      </c>
      <c r="Z105" s="39">
        <f t="shared" si="29"/>
      </c>
      <c r="AA105" s="39">
        <f t="shared" si="30"/>
      </c>
      <c r="AB105" s="39">
        <f t="shared" si="31"/>
      </c>
      <c r="AC105" s="39">
        <f t="shared" si="32"/>
      </c>
      <c r="AD105" s="39">
        <f t="shared" si="33"/>
      </c>
      <c r="AE105" s="39">
        <f t="shared" si="34"/>
      </c>
      <c r="AF105" s="39"/>
      <c r="AX105" s="2">
        <v>0.026757103183080534</v>
      </c>
      <c r="AY105" s="39">
        <f t="shared" si="37"/>
        <v>-0.16029592781355229</v>
      </c>
      <c r="BA105" s="2">
        <f t="shared" si="35"/>
        <v>-0.1609551276182338</v>
      </c>
      <c r="BB105" s="37">
        <f t="shared" si="38"/>
        <v>10</v>
      </c>
      <c r="BD105" s="37">
        <f t="shared" si="40"/>
        <v>8.70070280000001</v>
      </c>
      <c r="BE105" s="2">
        <f t="shared" si="39"/>
        <v>0.009260630282817537</v>
      </c>
    </row>
    <row r="106" spans="1:57" ht="12.75">
      <c r="A106" s="1"/>
      <c r="B106" s="56"/>
      <c r="C106" s="5"/>
      <c r="D106" s="5"/>
      <c r="E106" s="5"/>
      <c r="F106" s="5"/>
      <c r="G106" s="5"/>
      <c r="H106" s="5"/>
      <c r="I106" s="70"/>
      <c r="J106" s="70"/>
      <c r="K106" s="70"/>
      <c r="L106" s="70"/>
      <c r="M106" s="70"/>
      <c r="N106" s="37">
        <f t="shared" si="36"/>
        <v>1</v>
      </c>
      <c r="V106" s="39">
        <f t="shared" si="25"/>
      </c>
      <c r="W106" s="39">
        <f t="shared" si="26"/>
      </c>
      <c r="X106" s="39">
        <f t="shared" si="27"/>
      </c>
      <c r="Y106" s="39">
        <f t="shared" si="28"/>
      </c>
      <c r="Z106" s="39">
        <f t="shared" si="29"/>
      </c>
      <c r="AA106" s="39">
        <f t="shared" si="30"/>
      </c>
      <c r="AB106" s="39">
        <f t="shared" si="31"/>
      </c>
      <c r="AC106" s="39">
        <f t="shared" si="32"/>
      </c>
      <c r="AD106" s="39">
        <f t="shared" si="33"/>
      </c>
      <c r="AE106" s="39">
        <f t="shared" si="34"/>
      </c>
      <c r="AF106" s="39"/>
      <c r="AX106" s="2">
        <v>0.02941953794976654</v>
      </c>
      <c r="AY106" s="39">
        <f t="shared" si="37"/>
        <v>-0.15966201477386513</v>
      </c>
      <c r="BA106" s="2">
        <f t="shared" si="35"/>
        <v>-0.1609551276182338</v>
      </c>
      <c r="BB106" s="37">
        <f t="shared" si="38"/>
        <v>10</v>
      </c>
      <c r="BD106" s="37">
        <f t="shared" si="40"/>
        <v>8.715850400000011</v>
      </c>
      <c r="BE106" s="2">
        <f t="shared" si="39"/>
        <v>0.009393764437469344</v>
      </c>
    </row>
    <row r="107" spans="1:57" ht="12.75">
      <c r="A107" s="1"/>
      <c r="B107" s="56"/>
      <c r="C107" s="5"/>
      <c r="D107" s="5"/>
      <c r="E107" s="5"/>
      <c r="F107" s="5"/>
      <c r="G107" s="5"/>
      <c r="H107" s="5"/>
      <c r="I107" s="70"/>
      <c r="J107" s="70"/>
      <c r="K107" s="70"/>
      <c r="L107" s="70"/>
      <c r="M107" s="70"/>
      <c r="N107" s="37">
        <f t="shared" si="36"/>
        <v>1</v>
      </c>
      <c r="V107" s="39">
        <f t="shared" si="25"/>
      </c>
      <c r="W107" s="39">
        <f t="shared" si="26"/>
      </c>
      <c r="X107" s="39">
        <f t="shared" si="27"/>
      </c>
      <c r="Y107" s="39">
        <f t="shared" si="28"/>
      </c>
      <c r="Z107" s="39">
        <f t="shared" si="29"/>
      </c>
      <c r="AA107" s="39">
        <f t="shared" si="30"/>
      </c>
      <c r="AB107" s="39">
        <f t="shared" si="31"/>
      </c>
      <c r="AC107" s="39">
        <f t="shared" si="32"/>
      </c>
      <c r="AD107" s="39">
        <f t="shared" si="33"/>
      </c>
      <c r="AE107" s="39">
        <f t="shared" si="34"/>
      </c>
      <c r="AF107" s="39"/>
      <c r="AX107" s="2">
        <v>0.01820947904904325</v>
      </c>
      <c r="AY107" s="39">
        <f t="shared" si="37"/>
        <v>-0.16233107641689448</v>
      </c>
      <c r="BA107" s="2">
        <f t="shared" si="35"/>
        <v>-0.1609551276182338</v>
      </c>
      <c r="BB107" s="37">
        <f t="shared" si="38"/>
        <v>10</v>
      </c>
      <c r="BD107" s="37">
        <f t="shared" si="40"/>
        <v>8.730998000000012</v>
      </c>
      <c r="BE107" s="2">
        <f t="shared" si="39"/>
        <v>0.009528469545576823</v>
      </c>
    </row>
    <row r="108" spans="1:57" ht="12.75">
      <c r="A108" s="1"/>
      <c r="B108" s="56"/>
      <c r="C108" s="5"/>
      <c r="D108" s="5"/>
      <c r="E108" s="5"/>
      <c r="F108" s="5"/>
      <c r="G108" s="5"/>
      <c r="H108" s="5"/>
      <c r="I108" s="70"/>
      <c r="J108" s="70"/>
      <c r="K108" s="70"/>
      <c r="L108" s="70"/>
      <c r="M108" s="70"/>
      <c r="N108" s="37">
        <f t="shared" si="36"/>
        <v>1</v>
      </c>
      <c r="V108" s="39">
        <f t="shared" si="25"/>
      </c>
      <c r="W108" s="39">
        <f t="shared" si="26"/>
      </c>
      <c r="X108" s="39">
        <f t="shared" si="27"/>
      </c>
      <c r="Y108" s="39">
        <f t="shared" si="28"/>
      </c>
      <c r="Z108" s="39">
        <f t="shared" si="29"/>
      </c>
      <c r="AA108" s="39">
        <f t="shared" si="30"/>
      </c>
      <c r="AB108" s="39">
        <f t="shared" si="31"/>
      </c>
      <c r="AC108" s="39">
        <f t="shared" si="32"/>
      </c>
      <c r="AD108" s="39">
        <f t="shared" si="33"/>
      </c>
      <c r="AE108" s="39">
        <f t="shared" si="34"/>
      </c>
      <c r="AF108" s="39"/>
      <c r="AX108" s="2">
        <v>0.017416608172856833</v>
      </c>
      <c r="AY108" s="39">
        <f t="shared" si="37"/>
        <v>-0.16251985519693887</v>
      </c>
      <c r="BA108" s="2">
        <f t="shared" si="35"/>
        <v>-0.1609551276182338</v>
      </c>
      <c r="BB108" s="37">
        <f t="shared" si="38"/>
        <v>10</v>
      </c>
      <c r="BD108" s="37">
        <f t="shared" si="40"/>
        <v>8.746145600000013</v>
      </c>
      <c r="BE108" s="2">
        <f t="shared" si="39"/>
        <v>0.009664758366234668</v>
      </c>
    </row>
    <row r="109" spans="1:57" ht="12.75">
      <c r="A109" s="1"/>
      <c r="B109" s="56"/>
      <c r="C109" s="5"/>
      <c r="D109" s="5"/>
      <c r="E109" s="5"/>
      <c r="F109" s="5"/>
      <c r="G109" s="5"/>
      <c r="H109" s="5"/>
      <c r="I109" s="70"/>
      <c r="J109" s="70"/>
      <c r="K109" s="70"/>
      <c r="L109" s="70"/>
      <c r="M109" s="70"/>
      <c r="N109" s="37">
        <f t="shared" si="36"/>
        <v>1</v>
      </c>
      <c r="V109" s="39">
        <f t="shared" si="25"/>
      </c>
      <c r="W109" s="39">
        <f t="shared" si="26"/>
      </c>
      <c r="X109" s="39">
        <f t="shared" si="27"/>
      </c>
      <c r="Y109" s="39">
        <f t="shared" si="28"/>
      </c>
      <c r="Z109" s="39">
        <f t="shared" si="29"/>
      </c>
      <c r="AA109" s="39">
        <f t="shared" si="30"/>
      </c>
      <c r="AB109" s="39">
        <f t="shared" si="31"/>
      </c>
      <c r="AC109" s="39">
        <f t="shared" si="32"/>
      </c>
      <c r="AD109" s="39">
        <f t="shared" si="33"/>
      </c>
      <c r="AE109" s="39">
        <f t="shared" si="34"/>
      </c>
      <c r="AF109" s="39"/>
      <c r="AX109" s="2">
        <v>-0.01466261787774285</v>
      </c>
      <c r="AY109" s="39">
        <f t="shared" si="37"/>
        <v>-0.17015776616136735</v>
      </c>
      <c r="BA109" s="2">
        <f t="shared" si="35"/>
        <v>-0.1609551276182338</v>
      </c>
      <c r="BB109" s="37">
        <f t="shared" si="38"/>
        <v>10</v>
      </c>
      <c r="BD109" s="37">
        <f t="shared" si="40"/>
        <v>8.761293200000013</v>
      </c>
      <c r="BE109" s="2">
        <f t="shared" si="39"/>
        <v>0.009802643669007193</v>
      </c>
    </row>
    <row r="110" spans="1:57" ht="12.75">
      <c r="A110" s="1"/>
      <c r="B110" s="56"/>
      <c r="C110" s="5"/>
      <c r="D110" s="5"/>
      <c r="E110" s="5"/>
      <c r="F110" s="5"/>
      <c r="G110" s="5"/>
      <c r="H110" s="5"/>
      <c r="I110" s="70"/>
      <c r="J110" s="70"/>
      <c r="K110" s="70"/>
      <c r="L110" s="70"/>
      <c r="M110" s="70"/>
      <c r="N110" s="37">
        <f t="shared" si="36"/>
        <v>1</v>
      </c>
      <c r="V110" s="39">
        <f t="shared" si="25"/>
      </c>
      <c r="W110" s="39">
        <f t="shared" si="26"/>
      </c>
      <c r="X110" s="39">
        <f t="shared" si="27"/>
      </c>
      <c r="Y110" s="39">
        <f t="shared" si="28"/>
      </c>
      <c r="Z110" s="39">
        <f t="shared" si="29"/>
      </c>
      <c r="AA110" s="39">
        <f t="shared" si="30"/>
      </c>
      <c r="AB110" s="39">
        <f t="shared" si="31"/>
      </c>
      <c r="AC110" s="39">
        <f t="shared" si="32"/>
      </c>
      <c r="AD110" s="39">
        <f t="shared" si="33"/>
      </c>
      <c r="AE110" s="39">
        <f t="shared" si="34"/>
      </c>
      <c r="AF110" s="39"/>
      <c r="AX110" s="2">
        <v>0.028119449446089052</v>
      </c>
      <c r="AY110" s="39">
        <f t="shared" si="37"/>
        <v>-0.1599715596556931</v>
      </c>
      <c r="BA110" s="2">
        <f t="shared" si="35"/>
        <v>-0.1609551276182338</v>
      </c>
      <c r="BB110" s="37">
        <f t="shared" si="38"/>
        <v>10</v>
      </c>
      <c r="BD110" s="37">
        <f t="shared" si="40"/>
        <v>8.776440800000014</v>
      </c>
      <c r="BE110" s="2">
        <f t="shared" si="39"/>
        <v>0.009942138232226129</v>
      </c>
    </row>
    <row r="111" spans="1:57" ht="12.75">
      <c r="A111" s="1"/>
      <c r="B111" s="56"/>
      <c r="C111" s="5"/>
      <c r="D111" s="5"/>
      <c r="E111" s="5"/>
      <c r="F111" s="5"/>
      <c r="G111" s="5"/>
      <c r="H111" s="5"/>
      <c r="I111" s="70"/>
      <c r="J111" s="70"/>
      <c r="K111" s="70"/>
      <c r="L111" s="70"/>
      <c r="M111" s="70"/>
      <c r="N111" s="37">
        <f t="shared" si="36"/>
        <v>1</v>
      </c>
      <c r="V111" s="39">
        <f t="shared" si="25"/>
      </c>
      <c r="W111" s="39">
        <f t="shared" si="26"/>
      </c>
      <c r="X111" s="39">
        <f t="shared" si="27"/>
      </c>
      <c r="Y111" s="39">
        <f t="shared" si="28"/>
      </c>
      <c r="Z111" s="39">
        <f t="shared" si="29"/>
      </c>
      <c r="AA111" s="39">
        <f t="shared" si="30"/>
      </c>
      <c r="AB111" s="39">
        <f t="shared" si="31"/>
      </c>
      <c r="AC111" s="39">
        <f t="shared" si="32"/>
      </c>
      <c r="AD111" s="39">
        <f t="shared" si="33"/>
      </c>
      <c r="AE111" s="39">
        <f t="shared" si="34"/>
      </c>
      <c r="AF111" s="39"/>
      <c r="AX111" s="2">
        <v>0.020613727225562303</v>
      </c>
      <c r="AY111" s="39">
        <f t="shared" si="37"/>
        <v>-0.16175863637486615</v>
      </c>
      <c r="BA111" s="2">
        <f t="shared" si="35"/>
        <v>-0.1609551276182338</v>
      </c>
      <c r="BB111" s="37">
        <f t="shared" si="38"/>
        <v>10</v>
      </c>
      <c r="BD111" s="37">
        <f t="shared" si="40"/>
        <v>8.791588400000014</v>
      </c>
      <c r="BE111" s="2">
        <f t="shared" si="39"/>
        <v>0.010083254841262636</v>
      </c>
    </row>
    <row r="112" spans="1:57" ht="12.75">
      <c r="A112" s="1"/>
      <c r="B112" s="56"/>
      <c r="C112" s="5"/>
      <c r="D112" s="5"/>
      <c r="E112" s="5"/>
      <c r="F112" s="5"/>
      <c r="G112" s="5"/>
      <c r="H112" s="5"/>
      <c r="I112" s="70"/>
      <c r="J112" s="70"/>
      <c r="K112" s="70"/>
      <c r="L112" s="70"/>
      <c r="M112" s="70"/>
      <c r="N112" s="37">
        <f t="shared" si="36"/>
        <v>1</v>
      </c>
      <c r="V112" s="39">
        <f t="shared" si="25"/>
      </c>
      <c r="W112" s="39">
        <f t="shared" si="26"/>
      </c>
      <c r="X112" s="39">
        <f t="shared" si="27"/>
      </c>
      <c r="Y112" s="39">
        <f t="shared" si="28"/>
      </c>
      <c r="Z112" s="39">
        <f t="shared" si="29"/>
      </c>
      <c r="AA112" s="39">
        <f t="shared" si="30"/>
      </c>
      <c r="AB112" s="39">
        <f t="shared" si="31"/>
      </c>
      <c r="AC112" s="39">
        <f t="shared" si="32"/>
      </c>
      <c r="AD112" s="39">
        <f t="shared" si="33"/>
      </c>
      <c r="AE112" s="39">
        <f t="shared" si="34"/>
      </c>
      <c r="AF112" s="39"/>
      <c r="AX112" s="2">
        <v>0.009176610614337596</v>
      </c>
      <c r="AY112" s="39">
        <f t="shared" si="37"/>
        <v>-0.16448175937753867</v>
      </c>
      <c r="BA112" s="2">
        <f t="shared" si="35"/>
        <v>-0.1609551276182338</v>
      </c>
      <c r="BB112" s="37">
        <f t="shared" si="38"/>
        <v>10</v>
      </c>
      <c r="BD112" s="37">
        <f t="shared" si="40"/>
        <v>8.806736000000015</v>
      </c>
      <c r="BE112" s="2">
        <f t="shared" si="39"/>
        <v>0.01022600628677337</v>
      </c>
    </row>
    <row r="113" spans="1:57" ht="12.75">
      <c r="A113" s="1"/>
      <c r="B113" s="56"/>
      <c r="C113" s="5"/>
      <c r="D113" s="5"/>
      <c r="E113" s="5"/>
      <c r="F113" s="5"/>
      <c r="G113" s="5"/>
      <c r="H113" s="5"/>
      <c r="I113" s="70"/>
      <c r="J113" s="70"/>
      <c r="K113" s="70"/>
      <c r="L113" s="70"/>
      <c r="M113" s="70"/>
      <c r="N113" s="37">
        <f t="shared" si="36"/>
        <v>1</v>
      </c>
      <c r="V113" s="39">
        <f t="shared" si="25"/>
      </c>
      <c r="W113" s="39">
        <f t="shared" si="26"/>
      </c>
      <c r="X113" s="39">
        <f t="shared" si="27"/>
      </c>
      <c r="Y113" s="39">
        <f t="shared" si="28"/>
      </c>
      <c r="Z113" s="39">
        <f t="shared" si="29"/>
      </c>
      <c r="AA113" s="39">
        <f t="shared" si="30"/>
      </c>
      <c r="AB113" s="39">
        <f t="shared" si="31"/>
      </c>
      <c r="AC113" s="39">
        <f t="shared" si="32"/>
      </c>
      <c r="AD113" s="39">
        <f t="shared" si="33"/>
      </c>
      <c r="AE113" s="39">
        <f t="shared" si="34"/>
      </c>
      <c r="AF113" s="39"/>
      <c r="AX113" s="2">
        <v>0.029653920102542197</v>
      </c>
      <c r="AY113" s="39">
        <f t="shared" si="37"/>
        <v>-0.15960620949939475</v>
      </c>
      <c r="BA113" s="2">
        <f t="shared" si="35"/>
        <v>-0.1609551276182338</v>
      </c>
      <c r="BB113" s="37">
        <f t="shared" si="38"/>
        <v>10</v>
      </c>
      <c r="BD113" s="37">
        <f t="shared" si="40"/>
        <v>8.821883600000016</v>
      </c>
      <c r="BE113" s="2">
        <f t="shared" si="39"/>
        <v>0.010370405362920573</v>
      </c>
    </row>
    <row r="114" spans="1:57" ht="12.75">
      <c r="A114" s="1"/>
      <c r="B114" s="56"/>
      <c r="C114" s="5"/>
      <c r="D114" s="5"/>
      <c r="E114" s="5"/>
      <c r="F114" s="5"/>
      <c r="G114" s="5"/>
      <c r="H114" s="5"/>
      <c r="I114" s="70"/>
      <c r="J114" s="70"/>
      <c r="K114" s="70"/>
      <c r="L114" s="70"/>
      <c r="M114" s="70"/>
      <c r="N114" s="37">
        <f t="shared" si="36"/>
        <v>1</v>
      </c>
      <c r="V114" s="39">
        <f t="shared" si="25"/>
      </c>
      <c r="W114" s="39">
        <f t="shared" si="26"/>
      </c>
      <c r="X114" s="39">
        <f t="shared" si="27"/>
      </c>
      <c r="Y114" s="39">
        <f t="shared" si="28"/>
      </c>
      <c r="Z114" s="39">
        <f t="shared" si="29"/>
      </c>
      <c r="AA114" s="39">
        <f t="shared" si="30"/>
      </c>
      <c r="AB114" s="39">
        <f t="shared" si="31"/>
      </c>
      <c r="AC114" s="39">
        <f t="shared" si="32"/>
      </c>
      <c r="AD114" s="39">
        <f t="shared" si="33"/>
      </c>
      <c r="AE114" s="39">
        <f t="shared" si="34"/>
      </c>
      <c r="AF114" s="39"/>
      <c r="AX114" s="2">
        <v>0.02679738761558885</v>
      </c>
      <c r="AY114" s="39">
        <f t="shared" si="37"/>
        <v>-0.16028633628200267</v>
      </c>
      <c r="BA114" s="2">
        <f t="shared" si="35"/>
        <v>-0.1609551276182338</v>
      </c>
      <c r="BB114" s="37">
        <f t="shared" si="38"/>
        <v>10</v>
      </c>
      <c r="BD114" s="37">
        <f t="shared" si="40"/>
        <v>8.837031200000016</v>
      </c>
      <c r="BE114" s="2">
        <f t="shared" si="39"/>
        <v>0.010516464865566498</v>
      </c>
    </row>
    <row r="115" spans="1:57" ht="12.75">
      <c r="A115" s="1"/>
      <c r="B115" s="56"/>
      <c r="C115" s="5"/>
      <c r="D115" s="5"/>
      <c r="E115" s="5"/>
      <c r="F115" s="5"/>
      <c r="G115" s="5"/>
      <c r="H115" s="5"/>
      <c r="I115" s="70"/>
      <c r="J115" s="70"/>
      <c r="K115" s="70"/>
      <c r="L115" s="70"/>
      <c r="M115" s="70"/>
      <c r="N115" s="37">
        <f t="shared" si="36"/>
        <v>1</v>
      </c>
      <c r="V115" s="39">
        <f t="shared" si="25"/>
      </c>
      <c r="W115" s="39">
        <f t="shared" si="26"/>
      </c>
      <c r="X115" s="39">
        <f t="shared" si="27"/>
      </c>
      <c r="Y115" s="39">
        <f t="shared" si="28"/>
      </c>
      <c r="Z115" s="39">
        <f t="shared" si="29"/>
      </c>
      <c r="AA115" s="39">
        <f t="shared" si="30"/>
      </c>
      <c r="AB115" s="39">
        <f t="shared" si="31"/>
      </c>
      <c r="AC115" s="39">
        <f t="shared" si="32"/>
      </c>
      <c r="AD115" s="39">
        <f t="shared" si="33"/>
      </c>
      <c r="AE115" s="39">
        <f t="shared" si="34"/>
      </c>
      <c r="AF115" s="39"/>
      <c r="AX115" s="2">
        <v>0.01840723899044771</v>
      </c>
      <c r="AY115" s="39">
        <f t="shared" si="37"/>
        <v>-0.16228399071656008</v>
      </c>
      <c r="BA115" s="2">
        <f t="shared" si="35"/>
        <v>-0.1609551276182338</v>
      </c>
      <c r="BB115" s="37">
        <f t="shared" si="38"/>
        <v>10</v>
      </c>
      <c r="BD115" s="37">
        <f t="shared" si="40"/>
        <v>8.852178800000017</v>
      </c>
      <c r="BE115" s="2">
        <f t="shared" si="39"/>
        <v>0.010664197590441798</v>
      </c>
    </row>
    <row r="116" spans="1:57" ht="12.75">
      <c r="A116" s="1"/>
      <c r="B116" s="56"/>
      <c r="C116" s="5"/>
      <c r="D116" s="5"/>
      <c r="E116" s="5"/>
      <c r="F116" s="5"/>
      <c r="G116" s="5"/>
      <c r="H116" s="5"/>
      <c r="I116" s="70"/>
      <c r="J116" s="70"/>
      <c r="K116" s="70"/>
      <c r="L116" s="70"/>
      <c r="M116" s="70"/>
      <c r="N116" s="37">
        <f t="shared" si="36"/>
        <v>1</v>
      </c>
      <c r="V116" s="39">
        <f t="shared" si="25"/>
      </c>
      <c r="W116" s="39">
        <f t="shared" si="26"/>
      </c>
      <c r="X116" s="39">
        <f t="shared" si="27"/>
      </c>
      <c r="Y116" s="39">
        <f t="shared" si="28"/>
      </c>
      <c r="Z116" s="39">
        <f t="shared" si="29"/>
      </c>
      <c r="AA116" s="39">
        <f t="shared" si="30"/>
      </c>
      <c r="AB116" s="39">
        <f t="shared" si="31"/>
      </c>
      <c r="AC116" s="39">
        <f t="shared" si="32"/>
      </c>
      <c r="AD116" s="39">
        <f t="shared" si="33"/>
      </c>
      <c r="AE116" s="39">
        <f t="shared" si="34"/>
      </c>
      <c r="AF116" s="39"/>
      <c r="AX116" s="2">
        <v>0.00818231757560961</v>
      </c>
      <c r="AY116" s="39">
        <f t="shared" si="37"/>
        <v>-0.16471849581533107</v>
      </c>
      <c r="BA116" s="2">
        <f t="shared" si="35"/>
        <v>-0.1609551276182338</v>
      </c>
      <c r="BB116" s="37">
        <f t="shared" si="38"/>
        <v>10</v>
      </c>
      <c r="BD116" s="37">
        <f t="shared" si="40"/>
        <v>8.867326400000017</v>
      </c>
      <c r="BE116" s="2">
        <f t="shared" si="39"/>
        <v>0.010813616331288228</v>
      </c>
    </row>
    <row r="117" spans="1:57" ht="12.75">
      <c r="A117" s="1"/>
      <c r="B117" s="56"/>
      <c r="C117" s="5"/>
      <c r="D117" s="5"/>
      <c r="E117" s="5"/>
      <c r="F117" s="5"/>
      <c r="G117" s="5"/>
      <c r="H117" s="5"/>
      <c r="I117" s="70"/>
      <c r="J117" s="70"/>
      <c r="K117" s="70"/>
      <c r="L117" s="70"/>
      <c r="M117" s="70"/>
      <c r="N117" s="37">
        <f t="shared" si="36"/>
        <v>1</v>
      </c>
      <c r="V117" s="39">
        <f t="shared" si="25"/>
      </c>
      <c r="W117" s="39">
        <f t="shared" si="26"/>
      </c>
      <c r="X117" s="39">
        <f t="shared" si="27"/>
      </c>
      <c r="Y117" s="39">
        <f t="shared" si="28"/>
      </c>
      <c r="Z117" s="39">
        <f t="shared" si="29"/>
      </c>
      <c r="AA117" s="39">
        <f t="shared" si="30"/>
      </c>
      <c r="AB117" s="39">
        <f t="shared" si="31"/>
      </c>
      <c r="AC117" s="39">
        <f t="shared" si="32"/>
      </c>
      <c r="AD117" s="39">
        <f t="shared" si="33"/>
      </c>
      <c r="AE117" s="39">
        <f t="shared" si="34"/>
      </c>
      <c r="AF117" s="39"/>
      <c r="AX117" s="2">
        <v>0.013886226996673481</v>
      </c>
      <c r="AY117" s="39">
        <f t="shared" si="37"/>
        <v>-0.16336042214364918</v>
      </c>
      <c r="BA117" s="2">
        <f t="shared" si="35"/>
        <v>-0.1609551276182338</v>
      </c>
      <c r="BB117" s="37">
        <f t="shared" si="38"/>
        <v>10</v>
      </c>
      <c r="BD117" s="37">
        <f t="shared" si="40"/>
        <v>8.882474000000018</v>
      </c>
      <c r="BE117" s="2">
        <f t="shared" si="39"/>
        <v>0.01096473387797553</v>
      </c>
    </row>
    <row r="118" spans="1:57" ht="12.75">
      <c r="A118" s="1"/>
      <c r="B118" s="56"/>
      <c r="C118" s="5"/>
      <c r="D118" s="5"/>
      <c r="E118" s="5"/>
      <c r="F118" s="5"/>
      <c r="G118" s="5"/>
      <c r="H118" s="5"/>
      <c r="I118" s="70"/>
      <c r="J118" s="70"/>
      <c r="K118" s="70"/>
      <c r="L118" s="70"/>
      <c r="M118" s="70"/>
      <c r="N118" s="37">
        <f t="shared" si="36"/>
        <v>1</v>
      </c>
      <c r="V118" s="39">
        <f t="shared" si="25"/>
      </c>
      <c r="W118" s="39">
        <f t="shared" si="26"/>
      </c>
      <c r="X118" s="39">
        <f t="shared" si="27"/>
      </c>
      <c r="Y118" s="39">
        <f t="shared" si="28"/>
      </c>
      <c r="Z118" s="39">
        <f t="shared" si="29"/>
      </c>
      <c r="AA118" s="39">
        <f t="shared" si="30"/>
      </c>
      <c r="AB118" s="39">
        <f t="shared" si="31"/>
      </c>
      <c r="AC118" s="39">
        <f t="shared" si="32"/>
      </c>
      <c r="AD118" s="39">
        <f t="shared" si="33"/>
      </c>
      <c r="AE118" s="39">
        <f t="shared" si="34"/>
      </c>
      <c r="AF118" s="39"/>
      <c r="AX118" s="2">
        <v>0.015168004394665369</v>
      </c>
      <c r="AY118" s="39">
        <f t="shared" si="37"/>
        <v>-0.16305523704888922</v>
      </c>
      <c r="BA118" s="2">
        <f t="shared" si="35"/>
        <v>-0.1609551276182338</v>
      </c>
      <c r="BB118" s="37">
        <f t="shared" si="38"/>
        <v>10</v>
      </c>
      <c r="BD118" s="37">
        <f t="shared" si="40"/>
        <v>8.897621600000019</v>
      </c>
      <c r="BE118" s="2">
        <f t="shared" si="39"/>
        <v>0.011117563014592637</v>
      </c>
    </row>
    <row r="119" spans="1:57" ht="12.75">
      <c r="A119" s="1"/>
      <c r="B119" s="56"/>
      <c r="C119" s="5"/>
      <c r="D119" s="5"/>
      <c r="E119" s="5"/>
      <c r="F119" s="5"/>
      <c r="G119" s="5"/>
      <c r="H119" s="5"/>
      <c r="I119" s="70"/>
      <c r="J119" s="70"/>
      <c r="K119" s="70"/>
      <c r="L119" s="70"/>
      <c r="M119" s="70"/>
      <c r="N119" s="37">
        <f t="shared" si="36"/>
        <v>1</v>
      </c>
      <c r="V119" s="39">
        <f t="shared" si="25"/>
      </c>
      <c r="W119" s="39">
        <f t="shared" si="26"/>
      </c>
      <c r="X119" s="39">
        <f t="shared" si="27"/>
      </c>
      <c r="Y119" s="39">
        <f t="shared" si="28"/>
      </c>
      <c r="Z119" s="39">
        <f t="shared" si="29"/>
      </c>
      <c r="AA119" s="39">
        <f t="shared" si="30"/>
      </c>
      <c r="AB119" s="39">
        <f t="shared" si="31"/>
      </c>
      <c r="AC119" s="39">
        <f t="shared" si="32"/>
      </c>
      <c r="AD119" s="39">
        <f t="shared" si="33"/>
      </c>
      <c r="AE119" s="39">
        <f t="shared" si="34"/>
      </c>
      <c r="AF119" s="39"/>
      <c r="AX119" s="2">
        <v>-0.02432538834803308</v>
      </c>
      <c r="AY119" s="39">
        <f t="shared" si="37"/>
        <v>-0.17245842579715076</v>
      </c>
      <c r="BA119" s="2">
        <f t="shared" si="35"/>
        <v>-0.1609551276182338</v>
      </c>
      <c r="BB119" s="37">
        <f t="shared" si="38"/>
        <v>10</v>
      </c>
      <c r="BD119" s="37">
        <f t="shared" si="40"/>
        <v>8.91276920000002</v>
      </c>
      <c r="BE119" s="2">
        <f t="shared" si="39"/>
        <v>0.011272116517513177</v>
      </c>
    </row>
    <row r="120" spans="1:57" ht="12.75">
      <c r="A120" s="1"/>
      <c r="B120" s="56"/>
      <c r="C120" s="5"/>
      <c r="D120" s="5"/>
      <c r="E120" s="5"/>
      <c r="F120" s="5"/>
      <c r="G120" s="5"/>
      <c r="H120" s="5"/>
      <c r="I120" s="70"/>
      <c r="J120" s="70"/>
      <c r="K120" s="70"/>
      <c r="L120" s="70"/>
      <c r="M120" s="70"/>
      <c r="N120" s="37">
        <f t="shared" si="36"/>
        <v>1</v>
      </c>
      <c r="V120" s="39">
        <f t="shared" si="25"/>
      </c>
      <c r="W120" s="39">
        <f t="shared" si="26"/>
      </c>
      <c r="X120" s="39">
        <f t="shared" si="27"/>
      </c>
      <c r="Y120" s="39">
        <f t="shared" si="28"/>
      </c>
      <c r="Z120" s="39">
        <f t="shared" si="29"/>
      </c>
      <c r="AA120" s="39">
        <f t="shared" si="30"/>
      </c>
      <c r="AB120" s="39">
        <f t="shared" si="31"/>
      </c>
      <c r="AC120" s="39">
        <f t="shared" si="32"/>
      </c>
      <c r="AD120" s="39">
        <f t="shared" si="33"/>
      </c>
      <c r="AE120" s="39">
        <f t="shared" si="34"/>
      </c>
      <c r="AF120" s="39"/>
      <c r="AX120" s="2">
        <v>-0.007528611102633746</v>
      </c>
      <c r="AY120" s="39">
        <f t="shared" si="37"/>
        <v>-0.16845919311967472</v>
      </c>
      <c r="BA120" s="2">
        <f t="shared" si="35"/>
        <v>-0.1609551276182338</v>
      </c>
      <c r="BB120" s="37">
        <f t="shared" si="38"/>
        <v>10</v>
      </c>
      <c r="BD120" s="37">
        <f t="shared" si="40"/>
        <v>8.92791680000002</v>
      </c>
      <c r="BE120" s="2">
        <f t="shared" si="39"/>
        <v>0.011428407153435401</v>
      </c>
    </row>
    <row r="121" spans="1:57" ht="12.75">
      <c r="A121" s="1"/>
      <c r="B121" s="56"/>
      <c r="C121" s="5"/>
      <c r="D121" s="5"/>
      <c r="E121" s="5"/>
      <c r="F121" s="5"/>
      <c r="G121" s="5"/>
      <c r="H121" s="5"/>
      <c r="I121" s="70"/>
      <c r="J121" s="70"/>
      <c r="K121" s="70"/>
      <c r="L121" s="70"/>
      <c r="M121" s="70"/>
      <c r="N121" s="37">
        <f t="shared" si="36"/>
        <v>1</v>
      </c>
      <c r="V121" s="39">
        <f t="shared" si="25"/>
      </c>
      <c r="W121" s="39">
        <f t="shared" si="26"/>
      </c>
      <c r="X121" s="39">
        <f t="shared" si="27"/>
      </c>
      <c r="Y121" s="39">
        <f t="shared" si="28"/>
      </c>
      <c r="Z121" s="39">
        <f t="shared" si="29"/>
      </c>
      <c r="AA121" s="39">
        <f t="shared" si="30"/>
      </c>
      <c r="AB121" s="39">
        <f t="shared" si="31"/>
      </c>
      <c r="AC121" s="39">
        <f t="shared" si="32"/>
      </c>
      <c r="AD121" s="39">
        <f t="shared" si="33"/>
      </c>
      <c r="AE121" s="39">
        <f t="shared" si="34"/>
      </c>
      <c r="AF121" s="39"/>
      <c r="AX121" s="2">
        <v>0.002998443556016722</v>
      </c>
      <c r="AY121" s="39">
        <f t="shared" si="37"/>
        <v>-0.16595275153428174</v>
      </c>
      <c r="BA121" s="2">
        <f t="shared" si="35"/>
        <v>-0.1609551276182338</v>
      </c>
      <c r="BB121" s="37">
        <f t="shared" si="38"/>
        <v>10</v>
      </c>
      <c r="BD121" s="37">
        <f t="shared" si="40"/>
        <v>8.94306440000002</v>
      </c>
      <c r="BE121" s="2">
        <f t="shared" si="39"/>
        <v>0.011586447677396607</v>
      </c>
    </row>
    <row r="122" spans="1:57" ht="12.75">
      <c r="A122" s="1"/>
      <c r="B122" s="56"/>
      <c r="C122" s="5"/>
      <c r="D122" s="5"/>
      <c r="E122" s="5"/>
      <c r="F122" s="5"/>
      <c r="G122" s="5"/>
      <c r="H122" s="5"/>
      <c r="I122" s="70"/>
      <c r="J122" s="70"/>
      <c r="K122" s="70"/>
      <c r="L122" s="70"/>
      <c r="M122" s="70"/>
      <c r="N122" s="37">
        <f t="shared" si="36"/>
        <v>1</v>
      </c>
      <c r="V122" s="39">
        <f t="shared" si="25"/>
      </c>
      <c r="W122" s="39">
        <f t="shared" si="26"/>
      </c>
      <c r="X122" s="39">
        <f t="shared" si="27"/>
      </c>
      <c r="Y122" s="39">
        <f t="shared" si="28"/>
      </c>
      <c r="Z122" s="39">
        <f t="shared" si="29"/>
      </c>
      <c r="AA122" s="39">
        <f t="shared" si="30"/>
      </c>
      <c r="AB122" s="39">
        <f t="shared" si="31"/>
      </c>
      <c r="AC122" s="39">
        <f t="shared" si="32"/>
      </c>
      <c r="AD122" s="39">
        <f t="shared" si="33"/>
      </c>
      <c r="AE122" s="39">
        <f t="shared" si="34"/>
      </c>
      <c r="AF122" s="39"/>
      <c r="AX122" s="2">
        <v>0.011062654499954222</v>
      </c>
      <c r="AY122" s="39">
        <f t="shared" si="37"/>
        <v>-0.16403270130953473</v>
      </c>
      <c r="BA122" s="2">
        <f t="shared" si="35"/>
        <v>-0.1609551276182338</v>
      </c>
      <c r="BB122" s="37">
        <f t="shared" si="38"/>
        <v>10</v>
      </c>
      <c r="BD122" s="37">
        <f t="shared" si="40"/>
        <v>8.958212000000021</v>
      </c>
      <c r="BE122" s="2">
        <f t="shared" si="39"/>
        <v>0.011746250830762037</v>
      </c>
    </row>
    <row r="123" spans="1:57" ht="12.75">
      <c r="A123" s="1"/>
      <c r="B123" s="56"/>
      <c r="C123" s="5"/>
      <c r="D123" s="5"/>
      <c r="E123" s="5"/>
      <c r="F123" s="5"/>
      <c r="G123" s="5"/>
      <c r="H123" s="5"/>
      <c r="I123" s="70"/>
      <c r="J123" s="70"/>
      <c r="K123" s="70"/>
      <c r="L123" s="70"/>
      <c r="M123" s="70"/>
      <c r="N123" s="37">
        <f t="shared" si="36"/>
        <v>1</v>
      </c>
      <c r="V123" s="39">
        <f t="shared" si="25"/>
      </c>
      <c r="W123" s="39">
        <f t="shared" si="26"/>
      </c>
      <c r="X123" s="39">
        <f t="shared" si="27"/>
      </c>
      <c r="Y123" s="39">
        <f t="shared" si="28"/>
      </c>
      <c r="Z123" s="39">
        <f t="shared" si="29"/>
      </c>
      <c r="AA123" s="39">
        <f t="shared" si="30"/>
      </c>
      <c r="AB123" s="39">
        <f t="shared" si="31"/>
      </c>
      <c r="AC123" s="39">
        <f t="shared" si="32"/>
      </c>
      <c r="AD123" s="39">
        <f t="shared" si="33"/>
      </c>
      <c r="AE123" s="39">
        <f t="shared" si="34"/>
      </c>
      <c r="AF123" s="39"/>
      <c r="AX123" s="2">
        <v>0.01075136570329905</v>
      </c>
      <c r="AY123" s="39">
        <f t="shared" si="37"/>
        <v>-0.1641068176896907</v>
      </c>
      <c r="BA123" s="2">
        <f t="shared" si="35"/>
        <v>-0.1609551276182338</v>
      </c>
      <c r="BB123" s="37">
        <f t="shared" si="38"/>
        <v>10</v>
      </c>
      <c r="BD123" s="37">
        <f t="shared" si="40"/>
        <v>8.973359600000022</v>
      </c>
      <c r="BE123" s="2">
        <f t="shared" si="39"/>
        <v>0.011907829339188453</v>
      </c>
    </row>
    <row r="124" spans="1:57" ht="12.75">
      <c r="A124" s="1"/>
      <c r="B124" s="56"/>
      <c r="C124" s="5"/>
      <c r="D124" s="5"/>
      <c r="E124" s="5"/>
      <c r="F124" s="5"/>
      <c r="G124" s="5"/>
      <c r="H124" s="5"/>
      <c r="I124" s="70"/>
      <c r="J124" s="70"/>
      <c r="K124" s="70"/>
      <c r="L124" s="70"/>
      <c r="M124" s="70"/>
      <c r="N124" s="37">
        <f t="shared" si="36"/>
        <v>1</v>
      </c>
      <c r="V124" s="39">
        <f t="shared" si="25"/>
      </c>
      <c r="W124" s="39">
        <f t="shared" si="26"/>
      </c>
      <c r="X124" s="39">
        <f t="shared" si="27"/>
      </c>
      <c r="Y124" s="39">
        <f t="shared" si="28"/>
      </c>
      <c r="Z124" s="39">
        <f t="shared" si="29"/>
      </c>
      <c r="AA124" s="39">
        <f t="shared" si="30"/>
      </c>
      <c r="AB124" s="39">
        <f t="shared" si="31"/>
      </c>
      <c r="AC124" s="39">
        <f t="shared" si="32"/>
      </c>
      <c r="AD124" s="39">
        <f t="shared" si="33"/>
      </c>
      <c r="AE124" s="39">
        <f t="shared" si="34"/>
      </c>
      <c r="AF124" s="39"/>
      <c r="AX124" s="2">
        <v>0.021573229163487653</v>
      </c>
      <c r="AY124" s="39">
        <f t="shared" si="37"/>
        <v>-0.16153018353250295</v>
      </c>
      <c r="BA124" s="2">
        <f t="shared" si="35"/>
        <v>-0.1609551276182338</v>
      </c>
      <c r="BB124" s="37">
        <f t="shared" si="38"/>
        <v>10</v>
      </c>
      <c r="BD124" s="37">
        <f t="shared" si="40"/>
        <v>8.988507200000022</v>
      </c>
      <c r="BE124" s="2">
        <f t="shared" si="39"/>
        <v>0.01207119591056248</v>
      </c>
    </row>
    <row r="125" spans="1:57" ht="12.75">
      <c r="A125" s="1"/>
      <c r="B125" s="56"/>
      <c r="C125" s="5"/>
      <c r="D125" s="5"/>
      <c r="E125" s="5"/>
      <c r="F125" s="5"/>
      <c r="G125" s="5"/>
      <c r="H125" s="5"/>
      <c r="I125" s="70"/>
      <c r="J125" s="70"/>
      <c r="K125" s="70"/>
      <c r="L125" s="70"/>
      <c r="M125" s="70"/>
      <c r="N125" s="37">
        <f t="shared" si="36"/>
        <v>1</v>
      </c>
      <c r="V125" s="39">
        <f t="shared" si="25"/>
      </c>
      <c r="W125" s="39">
        <f t="shared" si="26"/>
      </c>
      <c r="X125" s="39">
        <f t="shared" si="27"/>
      </c>
      <c r="Y125" s="39">
        <f t="shared" si="28"/>
      </c>
      <c r="Z125" s="39">
        <f t="shared" si="29"/>
      </c>
      <c r="AA125" s="39">
        <f t="shared" si="30"/>
      </c>
      <c r="AB125" s="39">
        <f t="shared" si="31"/>
      </c>
      <c r="AC125" s="39">
        <f t="shared" si="32"/>
      </c>
      <c r="AD125" s="39">
        <f t="shared" si="33"/>
      </c>
      <c r="AE125" s="39">
        <f t="shared" si="34"/>
      </c>
      <c r="AF125" s="39"/>
      <c r="AX125" s="2">
        <v>-0.015153355510116887</v>
      </c>
      <c r="AY125" s="39">
        <f t="shared" si="37"/>
        <v>-0.17027460845478976</v>
      </c>
      <c r="BA125" s="2">
        <f t="shared" si="35"/>
        <v>-0.1609551276182338</v>
      </c>
      <c r="BB125" s="37">
        <f t="shared" si="38"/>
        <v>10</v>
      </c>
      <c r="BD125" s="37">
        <f t="shared" si="40"/>
        <v>9.003654800000023</v>
      </c>
      <c r="BE125" s="2">
        <f t="shared" si="39"/>
        <v>0.012236363232913647</v>
      </c>
    </row>
    <row r="126" spans="1:57" ht="12.75">
      <c r="A126" s="1"/>
      <c r="B126" s="56"/>
      <c r="C126" s="5"/>
      <c r="D126" s="5"/>
      <c r="E126" s="5"/>
      <c r="F126" s="5"/>
      <c r="G126" s="5"/>
      <c r="H126" s="5"/>
      <c r="I126" s="70"/>
      <c r="J126" s="70"/>
      <c r="K126" s="70"/>
      <c r="L126" s="70"/>
      <c r="M126" s="70"/>
      <c r="N126" s="37">
        <f t="shared" si="36"/>
        <v>1</v>
      </c>
      <c r="V126" s="39">
        <f t="shared" si="25"/>
      </c>
      <c r="W126" s="39">
        <f t="shared" si="26"/>
      </c>
      <c r="X126" s="39">
        <f t="shared" si="27"/>
      </c>
      <c r="Y126" s="39">
        <f t="shared" si="28"/>
      </c>
      <c r="Z126" s="39">
        <f t="shared" si="29"/>
      </c>
      <c r="AA126" s="39">
        <f t="shared" si="30"/>
      </c>
      <c r="AB126" s="39">
        <f t="shared" si="31"/>
      </c>
      <c r="AC126" s="39">
        <f t="shared" si="32"/>
      </c>
      <c r="AD126" s="39">
        <f t="shared" si="33"/>
      </c>
      <c r="AE126" s="39">
        <f t="shared" si="34"/>
      </c>
      <c r="AF126" s="39"/>
      <c r="AX126" s="2">
        <v>0.0016104617450483708</v>
      </c>
      <c r="AY126" s="39">
        <f t="shared" si="37"/>
        <v>-0.16628322339403612</v>
      </c>
      <c r="BA126" s="2">
        <f t="shared" si="35"/>
        <v>-0.1609551276182338</v>
      </c>
      <c r="BB126" s="37">
        <f t="shared" si="38"/>
        <v>10</v>
      </c>
      <c r="BD126" s="37">
        <f t="shared" si="40"/>
        <v>9.018802400000023</v>
      </c>
      <c r="BE126" s="2">
        <f t="shared" si="39"/>
        <v>0.012403343972302508</v>
      </c>
    </row>
    <row r="127" spans="1:57" ht="12.75">
      <c r="A127" s="1"/>
      <c r="B127" s="56"/>
      <c r="C127" s="5"/>
      <c r="D127" s="5"/>
      <c r="E127" s="5"/>
      <c r="F127" s="5"/>
      <c r="G127" s="5"/>
      <c r="H127" s="5"/>
      <c r="I127" s="70"/>
      <c r="J127" s="70"/>
      <c r="K127" s="70"/>
      <c r="L127" s="70"/>
      <c r="M127" s="70"/>
      <c r="N127" s="37">
        <f t="shared" si="36"/>
        <v>1</v>
      </c>
      <c r="V127" s="39">
        <f t="shared" si="25"/>
      </c>
      <c r="W127" s="39">
        <f t="shared" si="26"/>
      </c>
      <c r="X127" s="39">
        <f t="shared" si="27"/>
      </c>
      <c r="Y127" s="39">
        <f t="shared" si="28"/>
      </c>
      <c r="Z127" s="39">
        <f t="shared" si="29"/>
      </c>
      <c r="AA127" s="39">
        <f t="shared" si="30"/>
      </c>
      <c r="AB127" s="39">
        <f t="shared" si="31"/>
      </c>
      <c r="AC127" s="39">
        <f t="shared" si="32"/>
      </c>
      <c r="AD127" s="39">
        <f t="shared" si="33"/>
      </c>
      <c r="AE127" s="39">
        <f t="shared" si="34"/>
      </c>
      <c r="AF127" s="39"/>
      <c r="AX127" s="2">
        <v>-0.019826349681081573</v>
      </c>
      <c r="AY127" s="39">
        <f t="shared" si="37"/>
        <v>-0.17138722611454324</v>
      </c>
      <c r="BA127" s="2">
        <f t="shared" si="35"/>
        <v>-0.1609551276182338</v>
      </c>
      <c r="BB127" s="37">
        <f t="shared" si="38"/>
        <v>10</v>
      </c>
      <c r="BD127" s="37">
        <f t="shared" si="40"/>
        <v>9.033950000000024</v>
      </c>
      <c r="BE127" s="2">
        <f t="shared" si="39"/>
        <v>0.012572150770683712</v>
      </c>
    </row>
    <row r="128" spans="1:57" ht="12.75">
      <c r="A128" s="1"/>
      <c r="B128" s="56"/>
      <c r="C128" s="5"/>
      <c r="D128" s="5"/>
      <c r="E128" s="5"/>
      <c r="F128" s="5"/>
      <c r="G128" s="5"/>
      <c r="H128" s="5"/>
      <c r="I128" s="70"/>
      <c r="J128" s="70"/>
      <c r="K128" s="70"/>
      <c r="L128" s="70"/>
      <c r="M128" s="70"/>
      <c r="N128" s="37">
        <f t="shared" si="36"/>
        <v>1</v>
      </c>
      <c r="V128" s="39">
        <f t="shared" si="25"/>
      </c>
      <c r="W128" s="39">
        <f t="shared" si="26"/>
      </c>
      <c r="X128" s="39">
        <f t="shared" si="27"/>
      </c>
      <c r="Y128" s="39">
        <f t="shared" si="28"/>
      </c>
      <c r="Z128" s="39">
        <f t="shared" si="29"/>
      </c>
      <c r="AA128" s="39">
        <f t="shared" si="30"/>
      </c>
      <c r="AB128" s="39">
        <f t="shared" si="31"/>
      </c>
      <c r="AC128" s="39">
        <f t="shared" si="32"/>
      </c>
      <c r="AD128" s="39">
        <f t="shared" si="33"/>
      </c>
      <c r="AE128" s="39">
        <f t="shared" si="34"/>
      </c>
      <c r="AF128" s="39"/>
      <c r="AX128" s="2">
        <v>0.022111575670644243</v>
      </c>
      <c r="AY128" s="39">
        <f t="shared" si="37"/>
        <v>-0.16140200579270378</v>
      </c>
      <c r="BA128" s="2">
        <f t="shared" si="35"/>
        <v>-0.1609551276182338</v>
      </c>
      <c r="BB128" s="37">
        <f t="shared" si="38"/>
        <v>10</v>
      </c>
      <c r="BD128" s="37">
        <f t="shared" si="40"/>
        <v>9.049097600000024</v>
      </c>
      <c r="BE128" s="2">
        <f t="shared" si="39"/>
        <v>0.01274279624374422</v>
      </c>
    </row>
    <row r="129" spans="1:57" ht="12.75">
      <c r="A129" s="1"/>
      <c r="B129" s="56"/>
      <c r="C129" s="5"/>
      <c r="D129" s="5"/>
      <c r="E129" s="5"/>
      <c r="F129" s="5"/>
      <c r="G129" s="5"/>
      <c r="H129" s="5"/>
      <c r="I129" s="70"/>
      <c r="J129" s="70"/>
      <c r="K129" s="70"/>
      <c r="L129" s="70"/>
      <c r="M129" s="70"/>
      <c r="N129" s="37">
        <f t="shared" si="36"/>
        <v>1</v>
      </c>
      <c r="V129" s="39">
        <f t="shared" si="25"/>
      </c>
      <c r="W129" s="39">
        <f t="shared" si="26"/>
      </c>
      <c r="X129" s="39">
        <f t="shared" si="27"/>
      </c>
      <c r="Y129" s="39">
        <f t="shared" si="28"/>
      </c>
      <c r="Z129" s="39">
        <f t="shared" si="29"/>
      </c>
      <c r="AA129" s="39">
        <f t="shared" si="30"/>
      </c>
      <c r="AB129" s="39">
        <f t="shared" si="31"/>
      </c>
      <c r="AC129" s="39">
        <f t="shared" si="32"/>
      </c>
      <c r="AD129" s="39">
        <f t="shared" si="33"/>
      </c>
      <c r="AE129" s="39">
        <f t="shared" si="34"/>
      </c>
      <c r="AF129" s="39"/>
      <c r="AX129" s="2">
        <v>-0.019161656544694358</v>
      </c>
      <c r="AY129" s="39">
        <f t="shared" si="37"/>
        <v>-0.17122896584397487</v>
      </c>
      <c r="BA129" s="2">
        <f t="shared" si="35"/>
        <v>-0.1609551276182338</v>
      </c>
      <c r="BB129" s="37">
        <f t="shared" si="38"/>
        <v>10</v>
      </c>
      <c r="BD129" s="37">
        <f t="shared" si="40"/>
        <v>9.064245200000025</v>
      </c>
      <c r="BE129" s="2">
        <f t="shared" si="39"/>
        <v>0.012915292978716934</v>
      </c>
    </row>
    <row r="130" spans="1:57" ht="12.75">
      <c r="A130" s="1"/>
      <c r="B130" s="56"/>
      <c r="C130" s="5"/>
      <c r="D130" s="5"/>
      <c r="E130" s="5"/>
      <c r="F130" s="5"/>
      <c r="G130" s="5"/>
      <c r="H130" s="5"/>
      <c r="I130" s="70"/>
      <c r="J130" s="70"/>
      <c r="K130" s="70"/>
      <c r="L130" s="70"/>
      <c r="M130" s="70"/>
      <c r="N130" s="37">
        <f t="shared" si="36"/>
        <v>1</v>
      </c>
      <c r="V130" s="39">
        <f aca="true" t="shared" si="41" ref="V130:V193">IF(ISBLANK($A130)=FALSE,IF($A130&lt;=$T$3,1,""),"")</f>
      </c>
      <c r="W130" s="39">
        <f aca="true" t="shared" si="42" ref="W130:W193">IF(ISBLANK($A130)=FALSE,IF($A130&lt;=$T$4,IF($A130&gt;$T$3,1,""),""),"")</f>
      </c>
      <c r="X130" s="39">
        <f aca="true" t="shared" si="43" ref="X130:X193">IF(ISBLANK($A130)=FALSE,IF($A130&lt;=$T$5,IF($A130&gt;$T$4,1,""),""),"")</f>
      </c>
      <c r="Y130" s="39">
        <f aca="true" t="shared" si="44" ref="Y130:Y193">IF(ISBLANK($A130)=FALSE,IF($A130&lt;=$T$6,IF($A130&gt;$T$5,1,""),""),"")</f>
      </c>
      <c r="Z130" s="39">
        <f aca="true" t="shared" si="45" ref="Z130:Z193">IF(ISBLANK($A130)=FALSE,IF($A130&lt;=$T$7,IF($A130&gt;$T$6,1,""),""),"")</f>
      </c>
      <c r="AA130" s="39">
        <f aca="true" t="shared" si="46" ref="AA130:AA193">IF(ISBLANK($A130)=FALSE,IF($A130&lt;=$T$8,IF($A130&gt;$T$7,1,""),""),"")</f>
      </c>
      <c r="AB130" s="39">
        <f aca="true" t="shared" si="47" ref="AB130:AB193">IF(ISBLANK($A130)=FALSE,IF($A130&lt;=$T$9,IF($A130&gt;$T$8,1,""),""),"")</f>
      </c>
      <c r="AC130" s="39">
        <f aca="true" t="shared" si="48" ref="AC130:AC193">IF(ISBLANK($A130)=FALSE,IF($A130&lt;=$T$10,IF($A130&gt;$T$9,1,""),""),"")</f>
      </c>
      <c r="AD130" s="39">
        <f aca="true" t="shared" si="49" ref="AD130:AD193">IF(ISBLANK($A130)=FALSE,IF($A130&lt;=$T$11,IF($A130&gt;$T$10,1,""),""),"")</f>
      </c>
      <c r="AE130" s="39">
        <f aca="true" t="shared" si="50" ref="AE130:AE193">IF(ISBLANK($A130)=FALSE,IF($A130&gt;$T$11,1,""),"")</f>
      </c>
      <c r="AF130" s="39"/>
      <c r="AX130" s="2">
        <v>0.008746299630726033</v>
      </c>
      <c r="AY130" s="39">
        <f t="shared" si="37"/>
        <v>-0.16458421437363668</v>
      </c>
      <c r="BA130" s="2">
        <f aca="true" t="shared" si="51" ref="BA130:BA193">IF(ISBLANK($A130)=TRUE,$AY$2,$AY130)</f>
        <v>-0.1609551276182338</v>
      </c>
      <c r="BB130" s="37">
        <f t="shared" si="38"/>
        <v>10</v>
      </c>
      <c r="BD130" s="37">
        <f t="shared" si="40"/>
        <v>9.079392800000026</v>
      </c>
      <c r="BE130" s="2">
        <f t="shared" si="39"/>
        <v>0.01308965353216968</v>
      </c>
    </row>
    <row r="131" spans="1:57" ht="12.75">
      <c r="A131" s="1"/>
      <c r="B131" s="56"/>
      <c r="C131" s="5"/>
      <c r="D131" s="5"/>
      <c r="E131" s="5"/>
      <c r="F131" s="5"/>
      <c r="G131" s="5"/>
      <c r="H131" s="5"/>
      <c r="I131" s="70"/>
      <c r="J131" s="70"/>
      <c r="K131" s="70"/>
      <c r="L131" s="70"/>
      <c r="M131" s="70"/>
      <c r="N131" s="37">
        <f aca="true" t="shared" si="52" ref="N131:N194">IF(ISNUMBER($A131)=TRUE,1,IF(ISBLANK($A131)=TRUE,1,0))</f>
        <v>1</v>
      </c>
      <c r="V131" s="39">
        <f t="shared" si="41"/>
      </c>
      <c r="W131" s="39">
        <f t="shared" si="42"/>
      </c>
      <c r="X131" s="39">
        <f t="shared" si="43"/>
      </c>
      <c r="Y131" s="39">
        <f t="shared" si="44"/>
      </c>
      <c r="Z131" s="39">
        <f t="shared" si="45"/>
      </c>
      <c r="AA131" s="39">
        <f t="shared" si="46"/>
      </c>
      <c r="AB131" s="39">
        <f t="shared" si="47"/>
      </c>
      <c r="AC131" s="39">
        <f t="shared" si="48"/>
      </c>
      <c r="AD131" s="39">
        <f t="shared" si="49"/>
      </c>
      <c r="AE131" s="39">
        <f t="shared" si="50"/>
      </c>
      <c r="AF131" s="39"/>
      <c r="AX131" s="2">
        <v>0.009643543809320351</v>
      </c>
      <c r="AY131" s="39">
        <f aca="true" t="shared" si="53" ref="AY131:AY194">$U$26+$AX131*MAX($U$2:$U$11)</f>
        <v>-0.1643705848073047</v>
      </c>
      <c r="BA131" s="2">
        <f t="shared" si="51"/>
        <v>-0.1609551276182338</v>
      </c>
      <c r="BB131" s="37">
        <f aca="true" t="shared" si="54" ref="BB131:BB194">IF(ISBLANK($A131)=TRUE,$A$2,IF(ISNUMBER($A131)=TRUE,$A131,$A$2))</f>
        <v>10</v>
      </c>
      <c r="BD131" s="37">
        <f t="shared" si="40"/>
        <v>9.094540400000026</v>
      </c>
      <c r="BE131" s="2">
        <f aca="true" t="shared" si="55" ref="BE131:BE194">NORMDIST($BD131,$R$12,$R$16,FALSE)</f>
        <v>0.013265890427769775</v>
      </c>
    </row>
    <row r="132" spans="1:57" ht="12.75">
      <c r="A132" s="1"/>
      <c r="B132" s="56"/>
      <c r="C132" s="5"/>
      <c r="D132" s="5"/>
      <c r="E132" s="5"/>
      <c r="F132" s="5"/>
      <c r="G132" s="5"/>
      <c r="H132" s="5"/>
      <c r="I132" s="70"/>
      <c r="J132" s="70"/>
      <c r="K132" s="70"/>
      <c r="L132" s="70"/>
      <c r="M132" s="70"/>
      <c r="N132" s="37">
        <f t="shared" si="52"/>
        <v>1</v>
      </c>
      <c r="V132" s="39">
        <f t="shared" si="41"/>
      </c>
      <c r="W132" s="39">
        <f t="shared" si="42"/>
      </c>
      <c r="X132" s="39">
        <f t="shared" si="43"/>
      </c>
      <c r="Y132" s="39">
        <f t="shared" si="44"/>
      </c>
      <c r="Z132" s="39">
        <f t="shared" si="45"/>
      </c>
      <c r="AA132" s="39">
        <f t="shared" si="46"/>
      </c>
      <c r="AB132" s="39">
        <f t="shared" si="47"/>
      </c>
      <c r="AC132" s="39">
        <f t="shared" si="48"/>
      </c>
      <c r="AD132" s="39">
        <f t="shared" si="49"/>
      </c>
      <c r="AE132" s="39">
        <f t="shared" si="50"/>
      </c>
      <c r="AF132" s="39"/>
      <c r="AX132" s="2">
        <v>-0.027559129612109743</v>
      </c>
      <c r="AY132" s="39">
        <f t="shared" si="53"/>
        <v>-0.1732283641933595</v>
      </c>
      <c r="BA132" s="2">
        <f t="shared" si="51"/>
        <v>-0.1609551276182338</v>
      </c>
      <c r="BB132" s="37">
        <f t="shared" si="54"/>
        <v>10</v>
      </c>
      <c r="BD132" s="37">
        <f aca="true" t="shared" si="56" ref="BD132:BD195">$BD131+0.001*($Q$66-$Q$65)</f>
        <v>9.109688000000027</v>
      </c>
      <c r="BE132" s="2">
        <f t="shared" si="55"/>
        <v>0.013444016154024399</v>
      </c>
    </row>
    <row r="133" spans="1:57" ht="12.75">
      <c r="A133" s="1"/>
      <c r="B133" s="56"/>
      <c r="C133" s="5"/>
      <c r="D133" s="5"/>
      <c r="E133" s="5"/>
      <c r="F133" s="5"/>
      <c r="G133" s="5"/>
      <c r="H133" s="5"/>
      <c r="I133" s="70"/>
      <c r="J133" s="70"/>
      <c r="K133" s="70"/>
      <c r="L133" s="70"/>
      <c r="M133" s="70"/>
      <c r="N133" s="37">
        <f t="shared" si="52"/>
        <v>1</v>
      </c>
      <c r="V133" s="39">
        <f t="shared" si="41"/>
      </c>
      <c r="W133" s="39">
        <f t="shared" si="42"/>
      </c>
      <c r="X133" s="39">
        <f t="shared" si="43"/>
      </c>
      <c r="Y133" s="39">
        <f t="shared" si="44"/>
      </c>
      <c r="Z133" s="39">
        <f t="shared" si="45"/>
      </c>
      <c r="AA133" s="39">
        <f t="shared" si="46"/>
      </c>
      <c r="AB133" s="39">
        <f t="shared" si="47"/>
      </c>
      <c r="AC133" s="39">
        <f t="shared" si="48"/>
      </c>
      <c r="AD133" s="39">
        <f t="shared" si="49"/>
      </c>
      <c r="AE133" s="39">
        <f t="shared" si="50"/>
      </c>
      <c r="AF133" s="39"/>
      <c r="AX133" s="2">
        <v>-0.020472731711783196</v>
      </c>
      <c r="AY133" s="39">
        <f t="shared" si="53"/>
        <v>-0.17154112659804363</v>
      </c>
      <c r="BA133" s="2">
        <f t="shared" si="51"/>
        <v>-0.1609551276182338</v>
      </c>
      <c r="BB133" s="37">
        <f t="shared" si="54"/>
        <v>10</v>
      </c>
      <c r="BD133" s="37">
        <f t="shared" si="56"/>
        <v>9.124835600000027</v>
      </c>
      <c r="BE133" s="2">
        <f t="shared" si="55"/>
        <v>0.013624043161996786</v>
      </c>
    </row>
    <row r="134" spans="1:57" ht="12.75">
      <c r="A134" s="1"/>
      <c r="B134" s="56"/>
      <c r="C134" s="5"/>
      <c r="D134" s="5"/>
      <c r="E134" s="5"/>
      <c r="F134" s="5"/>
      <c r="G134" s="5"/>
      <c r="H134" s="5"/>
      <c r="I134" s="70"/>
      <c r="J134" s="70"/>
      <c r="K134" s="70"/>
      <c r="L134" s="70"/>
      <c r="M134" s="70"/>
      <c r="N134" s="37">
        <f t="shared" si="52"/>
        <v>1</v>
      </c>
      <c r="V134" s="39">
        <f t="shared" si="41"/>
      </c>
      <c r="W134" s="39">
        <f t="shared" si="42"/>
      </c>
      <c r="X134" s="39">
        <f t="shared" si="43"/>
      </c>
      <c r="Y134" s="39">
        <f t="shared" si="44"/>
      </c>
      <c r="Z134" s="39">
        <f t="shared" si="45"/>
      </c>
      <c r="AA134" s="39">
        <f t="shared" si="46"/>
      </c>
      <c r="AB134" s="39">
        <f t="shared" si="47"/>
      </c>
      <c r="AC134" s="39">
        <f t="shared" si="48"/>
      </c>
      <c r="AD134" s="39">
        <f t="shared" si="49"/>
      </c>
      <c r="AE134" s="39">
        <f t="shared" si="50"/>
      </c>
      <c r="AF134" s="39"/>
      <c r="AX134" s="2">
        <v>0.025944090090639978</v>
      </c>
      <c r="AY134" s="39">
        <f t="shared" si="53"/>
        <v>-0.16048950235937146</v>
      </c>
      <c r="BA134" s="2">
        <f t="shared" si="51"/>
        <v>-0.1609551276182338</v>
      </c>
      <c r="BB134" s="37">
        <f t="shared" si="54"/>
        <v>10</v>
      </c>
      <c r="BD134" s="37">
        <f t="shared" si="56"/>
        <v>9.139983200000028</v>
      </c>
      <c r="BE134" s="2">
        <f t="shared" si="55"/>
        <v>0.013805983862998604</v>
      </c>
    </row>
    <row r="135" spans="1:57" ht="12.75">
      <c r="A135" s="1"/>
      <c r="B135" s="56"/>
      <c r="C135" s="5"/>
      <c r="D135" s="5"/>
      <c r="E135" s="5"/>
      <c r="F135" s="5"/>
      <c r="G135" s="5"/>
      <c r="H135" s="5"/>
      <c r="I135" s="70"/>
      <c r="J135" s="70"/>
      <c r="K135" s="70"/>
      <c r="L135" s="70"/>
      <c r="M135" s="70"/>
      <c r="N135" s="37">
        <f t="shared" si="52"/>
        <v>1</v>
      </c>
      <c r="V135" s="39">
        <f t="shared" si="41"/>
      </c>
      <c r="W135" s="39">
        <f t="shared" si="42"/>
      </c>
      <c r="X135" s="39">
        <f t="shared" si="43"/>
      </c>
      <c r="Y135" s="39">
        <f t="shared" si="44"/>
      </c>
      <c r="Z135" s="39">
        <f t="shared" si="45"/>
      </c>
      <c r="AA135" s="39">
        <f t="shared" si="46"/>
      </c>
      <c r="AB135" s="39">
        <f t="shared" si="47"/>
      </c>
      <c r="AC135" s="39">
        <f t="shared" si="48"/>
      </c>
      <c r="AD135" s="39">
        <f t="shared" si="49"/>
      </c>
      <c r="AE135" s="39">
        <f t="shared" si="50"/>
      </c>
      <c r="AF135" s="39"/>
      <c r="AX135" s="2">
        <v>-0.028655964842677083</v>
      </c>
      <c r="AY135" s="39">
        <f t="shared" si="53"/>
        <v>-0.17348951543873264</v>
      </c>
      <c r="BA135" s="2">
        <f t="shared" si="51"/>
        <v>-0.1609551276182338</v>
      </c>
      <c r="BB135" s="37">
        <f t="shared" si="54"/>
        <v>10</v>
      </c>
      <c r="BD135" s="37">
        <f t="shared" si="56"/>
        <v>9.155130800000029</v>
      </c>
      <c r="BE135" s="2">
        <f t="shared" si="55"/>
        <v>0.013989850626258472</v>
      </c>
    </row>
    <row r="136" spans="1:57" ht="12.75">
      <c r="A136" s="1"/>
      <c r="B136" s="56"/>
      <c r="C136" s="5"/>
      <c r="D136" s="5"/>
      <c r="E136" s="5"/>
      <c r="F136" s="5"/>
      <c r="G136" s="5"/>
      <c r="H136" s="5"/>
      <c r="I136" s="70"/>
      <c r="J136" s="70"/>
      <c r="K136" s="70"/>
      <c r="L136" s="70"/>
      <c r="M136" s="70"/>
      <c r="N136" s="37">
        <f t="shared" si="52"/>
        <v>1</v>
      </c>
      <c r="V136" s="39">
        <f t="shared" si="41"/>
      </c>
      <c r="W136" s="39">
        <f t="shared" si="42"/>
      </c>
      <c r="X136" s="39">
        <f t="shared" si="43"/>
      </c>
      <c r="Y136" s="39">
        <f t="shared" si="44"/>
      </c>
      <c r="Z136" s="39">
        <f t="shared" si="45"/>
      </c>
      <c r="AA136" s="39">
        <f t="shared" si="46"/>
      </c>
      <c r="AB136" s="39">
        <f t="shared" si="47"/>
      </c>
      <c r="AC136" s="39">
        <f t="shared" si="48"/>
      </c>
      <c r="AD136" s="39">
        <f t="shared" si="49"/>
      </c>
      <c r="AE136" s="39">
        <f t="shared" si="50"/>
      </c>
      <c r="AF136" s="39"/>
      <c r="AX136" s="2">
        <v>0.008191473128452406</v>
      </c>
      <c r="AY136" s="39">
        <f t="shared" si="53"/>
        <v>-0.16471631592179706</v>
      </c>
      <c r="BA136" s="2">
        <f t="shared" si="51"/>
        <v>-0.1609551276182338</v>
      </c>
      <c r="BB136" s="37">
        <f t="shared" si="54"/>
        <v>10</v>
      </c>
      <c r="BD136" s="37">
        <f t="shared" si="56"/>
        <v>9.17027840000003</v>
      </c>
      <c r="BE136" s="2">
        <f t="shared" si="55"/>
        <v>0.014175655776567025</v>
      </c>
    </row>
    <row r="137" spans="1:57" ht="12.75">
      <c r="A137" s="1"/>
      <c r="B137" s="56"/>
      <c r="C137" s="5"/>
      <c r="D137" s="5"/>
      <c r="E137" s="5"/>
      <c r="F137" s="5"/>
      <c r="G137" s="5"/>
      <c r="H137" s="5"/>
      <c r="I137" s="70"/>
      <c r="J137" s="70"/>
      <c r="K137" s="70"/>
      <c r="L137" s="70"/>
      <c r="M137" s="70"/>
      <c r="N137" s="37">
        <f t="shared" si="52"/>
        <v>1</v>
      </c>
      <c r="V137" s="39">
        <f t="shared" si="41"/>
      </c>
      <c r="W137" s="39">
        <f t="shared" si="42"/>
      </c>
      <c r="X137" s="39">
        <f t="shared" si="43"/>
      </c>
      <c r="Y137" s="39">
        <f t="shared" si="44"/>
      </c>
      <c r="Z137" s="39">
        <f t="shared" si="45"/>
      </c>
      <c r="AA137" s="39">
        <f t="shared" si="46"/>
      </c>
      <c r="AB137" s="39">
        <f t="shared" si="47"/>
      </c>
      <c r="AC137" s="39">
        <f t="shared" si="48"/>
      </c>
      <c r="AD137" s="39">
        <f t="shared" si="49"/>
      </c>
      <c r="AE137" s="39">
        <f t="shared" si="50"/>
      </c>
      <c r="AF137" s="39"/>
      <c r="AX137" s="2">
        <v>-0.012496414075136571</v>
      </c>
      <c r="AY137" s="39">
        <f t="shared" si="53"/>
        <v>-0.169642003351223</v>
      </c>
      <c r="BA137" s="2">
        <f t="shared" si="51"/>
        <v>-0.1609551276182338</v>
      </c>
      <c r="BB137" s="37">
        <f t="shared" si="54"/>
        <v>10</v>
      </c>
      <c r="BD137" s="37">
        <f t="shared" si="56"/>
        <v>9.18542600000003</v>
      </c>
      <c r="BE137" s="2">
        <f t="shared" si="55"/>
        <v>0.014363411591898577</v>
      </c>
    </row>
    <row r="138" spans="1:57" ht="12.75">
      <c r="A138" s="1"/>
      <c r="B138" s="56"/>
      <c r="C138" s="5"/>
      <c r="D138" s="5"/>
      <c r="E138" s="5"/>
      <c r="F138" s="5"/>
      <c r="G138" s="5"/>
      <c r="H138" s="5"/>
      <c r="I138" s="70"/>
      <c r="J138" s="70"/>
      <c r="K138" s="70"/>
      <c r="L138" s="70"/>
      <c r="M138" s="70"/>
      <c r="N138" s="37">
        <f t="shared" si="52"/>
        <v>1</v>
      </c>
      <c r="V138" s="39">
        <f t="shared" si="41"/>
      </c>
      <c r="W138" s="39">
        <f t="shared" si="42"/>
      </c>
      <c r="X138" s="39">
        <f t="shared" si="43"/>
      </c>
      <c r="Y138" s="39">
        <f t="shared" si="44"/>
      </c>
      <c r="Z138" s="39">
        <f t="shared" si="45"/>
      </c>
      <c r="AA138" s="39">
        <f t="shared" si="46"/>
      </c>
      <c r="AB138" s="39">
        <f t="shared" si="47"/>
      </c>
      <c r="AC138" s="39">
        <f t="shared" si="48"/>
      </c>
      <c r="AD138" s="39">
        <f t="shared" si="49"/>
      </c>
      <c r="AE138" s="39">
        <f t="shared" si="50"/>
      </c>
      <c r="AF138" s="39"/>
      <c r="AX138" s="2">
        <v>0.023030793176061277</v>
      </c>
      <c r="AY138" s="39">
        <f t="shared" si="53"/>
        <v>-0.1611831444818902</v>
      </c>
      <c r="BA138" s="2">
        <f t="shared" si="51"/>
        <v>-0.1609551276182338</v>
      </c>
      <c r="BB138" s="37">
        <f t="shared" si="54"/>
        <v>10</v>
      </c>
      <c r="BD138" s="37">
        <f t="shared" si="56"/>
        <v>9.20057360000003</v>
      </c>
      <c r="BE138" s="2">
        <f t="shared" si="55"/>
        <v>0.014553130301009656</v>
      </c>
    </row>
    <row r="139" spans="1:57" ht="12.75">
      <c r="A139" s="1"/>
      <c r="B139" s="56"/>
      <c r="C139" s="5"/>
      <c r="D139" s="5"/>
      <c r="E139" s="5"/>
      <c r="F139" s="5"/>
      <c r="G139" s="5"/>
      <c r="H139" s="5"/>
      <c r="I139" s="70"/>
      <c r="J139" s="70"/>
      <c r="K139" s="70"/>
      <c r="L139" s="70"/>
      <c r="M139" s="70"/>
      <c r="N139" s="37">
        <f t="shared" si="52"/>
        <v>1</v>
      </c>
      <c r="V139" s="39">
        <f t="shared" si="41"/>
      </c>
      <c r="W139" s="39">
        <f t="shared" si="42"/>
      </c>
      <c r="X139" s="39">
        <f t="shared" si="43"/>
      </c>
      <c r="Y139" s="39">
        <f t="shared" si="44"/>
      </c>
      <c r="Z139" s="39">
        <f t="shared" si="45"/>
      </c>
      <c r="AA139" s="39">
        <f t="shared" si="46"/>
      </c>
      <c r="AB139" s="39">
        <f t="shared" si="47"/>
      </c>
      <c r="AC139" s="39">
        <f t="shared" si="48"/>
      </c>
      <c r="AD139" s="39">
        <f t="shared" si="49"/>
      </c>
      <c r="AE139" s="39">
        <f t="shared" si="50"/>
      </c>
      <c r="AF139" s="39"/>
      <c r="AX139" s="2">
        <v>0.017008270516068</v>
      </c>
      <c r="AY139" s="39">
        <f t="shared" si="53"/>
        <v>-0.16261707844855525</v>
      </c>
      <c r="BA139" s="2">
        <f t="shared" si="51"/>
        <v>-0.1609551276182338</v>
      </c>
      <c r="BB139" s="37">
        <f t="shared" si="54"/>
        <v>10</v>
      </c>
      <c r="BD139" s="37">
        <f t="shared" si="56"/>
        <v>9.215721200000031</v>
      </c>
      <c r="BE139" s="2">
        <f t="shared" si="55"/>
        <v>0.014744824081014563</v>
      </c>
    </row>
    <row r="140" spans="1:57" ht="12.75">
      <c r="A140" s="1"/>
      <c r="B140" s="56"/>
      <c r="C140" s="5"/>
      <c r="D140" s="5"/>
      <c r="E140" s="5"/>
      <c r="F140" s="5"/>
      <c r="G140" s="5"/>
      <c r="H140" s="5"/>
      <c r="I140" s="70"/>
      <c r="J140" s="70"/>
      <c r="K140" s="70"/>
      <c r="L140" s="70"/>
      <c r="M140" s="70"/>
      <c r="N140" s="37">
        <f t="shared" si="52"/>
        <v>1</v>
      </c>
      <c r="V140" s="39">
        <f t="shared" si="41"/>
      </c>
      <c r="W140" s="39">
        <f t="shared" si="42"/>
      </c>
      <c r="X140" s="39">
        <f t="shared" si="43"/>
      </c>
      <c r="Y140" s="39">
        <f t="shared" si="44"/>
      </c>
      <c r="Z140" s="39">
        <f t="shared" si="45"/>
      </c>
      <c r="AA140" s="39">
        <f t="shared" si="46"/>
      </c>
      <c r="AB140" s="39">
        <f t="shared" si="47"/>
      </c>
      <c r="AC140" s="39">
        <f t="shared" si="48"/>
      </c>
      <c r="AD140" s="39">
        <f t="shared" si="49"/>
      </c>
      <c r="AE140" s="39">
        <f t="shared" si="50"/>
      </c>
      <c r="AF140" s="39"/>
      <c r="AX140" s="2">
        <v>0.0005575731681264663</v>
      </c>
      <c r="AY140" s="39">
        <f t="shared" si="53"/>
        <v>-0.1665339111504461</v>
      </c>
      <c r="BA140" s="2">
        <f t="shared" si="51"/>
        <v>-0.1609551276182338</v>
      </c>
      <c r="BB140" s="37">
        <f t="shared" si="54"/>
        <v>10</v>
      </c>
      <c r="BD140" s="37">
        <f t="shared" si="56"/>
        <v>9.230868800000032</v>
      </c>
      <c r="BE140" s="2">
        <f t="shared" si="55"/>
        <v>0.014938505054938298</v>
      </c>
    </row>
    <row r="141" spans="1:57" ht="12.75">
      <c r="A141" s="1"/>
      <c r="B141" s="56"/>
      <c r="C141" s="5"/>
      <c r="D141" s="5"/>
      <c r="E141" s="5"/>
      <c r="F141" s="5"/>
      <c r="G141" s="5"/>
      <c r="H141" s="5"/>
      <c r="I141" s="70"/>
      <c r="J141" s="70"/>
      <c r="K141" s="70"/>
      <c r="L141" s="70"/>
      <c r="M141" s="70"/>
      <c r="N141" s="37">
        <f t="shared" si="52"/>
        <v>1</v>
      </c>
      <c r="V141" s="39">
        <f t="shared" si="41"/>
      </c>
      <c r="W141" s="39">
        <f t="shared" si="42"/>
      </c>
      <c r="X141" s="39">
        <f t="shared" si="43"/>
      </c>
      <c r="Y141" s="39">
        <f t="shared" si="44"/>
      </c>
      <c r="Z141" s="39">
        <f t="shared" si="45"/>
      </c>
      <c r="AA141" s="39">
        <f t="shared" si="46"/>
      </c>
      <c r="AB141" s="39">
        <f t="shared" si="47"/>
      </c>
      <c r="AC141" s="39">
        <f t="shared" si="48"/>
      </c>
      <c r="AD141" s="39">
        <f t="shared" si="49"/>
      </c>
      <c r="AE141" s="39">
        <f t="shared" si="50"/>
      </c>
      <c r="AF141" s="39"/>
      <c r="AX141" s="2">
        <v>-0.018024536881618702</v>
      </c>
      <c r="AY141" s="39">
        <f t="shared" si="53"/>
        <v>-0.17095822306705208</v>
      </c>
      <c r="BA141" s="2">
        <f t="shared" si="51"/>
        <v>-0.1609551276182338</v>
      </c>
      <c r="BB141" s="37">
        <f t="shared" si="54"/>
        <v>10</v>
      </c>
      <c r="BD141" s="37">
        <f t="shared" si="56"/>
        <v>9.246016400000032</v>
      </c>
      <c r="BE141" s="2">
        <f t="shared" si="55"/>
        <v>0.015134185289246909</v>
      </c>
    </row>
    <row r="142" spans="1:57" ht="12.75">
      <c r="A142" s="1"/>
      <c r="B142" s="56"/>
      <c r="C142" s="5"/>
      <c r="D142" s="5"/>
      <c r="E142" s="5"/>
      <c r="F142" s="5"/>
      <c r="G142" s="5"/>
      <c r="H142" s="5"/>
      <c r="I142" s="70"/>
      <c r="J142" s="70"/>
      <c r="K142" s="70"/>
      <c r="L142" s="70"/>
      <c r="M142" s="70"/>
      <c r="N142" s="37">
        <f t="shared" si="52"/>
        <v>1</v>
      </c>
      <c r="V142" s="39">
        <f t="shared" si="41"/>
      </c>
      <c r="W142" s="39">
        <f t="shared" si="42"/>
      </c>
      <c r="X142" s="39">
        <f t="shared" si="43"/>
      </c>
      <c r="Y142" s="39">
        <f t="shared" si="44"/>
      </c>
      <c r="Z142" s="39">
        <f t="shared" si="45"/>
      </c>
      <c r="AA142" s="39">
        <f t="shared" si="46"/>
      </c>
      <c r="AB142" s="39">
        <f t="shared" si="47"/>
      </c>
      <c r="AC142" s="39">
        <f t="shared" si="48"/>
      </c>
      <c r="AD142" s="39">
        <f t="shared" si="49"/>
      </c>
      <c r="AE142" s="39">
        <f t="shared" si="50"/>
      </c>
      <c r="AF142" s="39"/>
      <c r="AX142" s="2">
        <v>0.005946531571398052</v>
      </c>
      <c r="AY142" s="39">
        <f t="shared" si="53"/>
        <v>-0.16525082581633382</v>
      </c>
      <c r="BA142" s="2">
        <f t="shared" si="51"/>
        <v>-0.1609551276182338</v>
      </c>
      <c r="BB142" s="37">
        <f t="shared" si="54"/>
        <v>10</v>
      </c>
      <c r="BD142" s="37">
        <f t="shared" si="56"/>
        <v>9.261164000000033</v>
      </c>
      <c r="BE142" s="2">
        <f t="shared" si="55"/>
        <v>0.01533187679135574</v>
      </c>
    </row>
    <row r="143" spans="1:57" ht="12.75">
      <c r="A143" s="1"/>
      <c r="B143" s="56"/>
      <c r="C143" s="5"/>
      <c r="D143" s="5"/>
      <c r="E143" s="5"/>
      <c r="F143" s="5"/>
      <c r="G143" s="5"/>
      <c r="H143" s="5"/>
      <c r="I143" s="70"/>
      <c r="J143" s="70"/>
      <c r="K143" s="70"/>
      <c r="L143" s="70"/>
      <c r="M143" s="70"/>
      <c r="N143" s="37">
        <f t="shared" si="52"/>
        <v>1</v>
      </c>
      <c r="V143" s="39">
        <f t="shared" si="41"/>
      </c>
      <c r="W143" s="39">
        <f t="shared" si="42"/>
      </c>
      <c r="X143" s="39">
        <f t="shared" si="43"/>
      </c>
      <c r="Y143" s="39">
        <f t="shared" si="44"/>
      </c>
      <c r="Z143" s="39">
        <f t="shared" si="45"/>
      </c>
      <c r="AA143" s="39">
        <f t="shared" si="46"/>
      </c>
      <c r="AB143" s="39">
        <f t="shared" si="47"/>
      </c>
      <c r="AC143" s="39">
        <f t="shared" si="48"/>
      </c>
      <c r="AD143" s="39">
        <f t="shared" si="49"/>
      </c>
      <c r="AE143" s="39">
        <f t="shared" si="50"/>
      </c>
      <c r="AF143" s="39"/>
      <c r="AX143" s="2">
        <v>-0.01390453810235908</v>
      </c>
      <c r="AY143" s="39">
        <f t="shared" si="53"/>
        <v>-0.1699772709767522</v>
      </c>
      <c r="BA143" s="2">
        <f t="shared" si="51"/>
        <v>-0.1609551276182338</v>
      </c>
      <c r="BB143" s="37">
        <f t="shared" si="54"/>
        <v>10</v>
      </c>
      <c r="BD143" s="37">
        <f t="shared" si="56"/>
        <v>9.276311600000033</v>
      </c>
      <c r="BE143" s="2">
        <f t="shared" si="55"/>
        <v>0.015531591507115517</v>
      </c>
    </row>
    <row r="144" spans="1:57" ht="12.75">
      <c r="A144" s="1"/>
      <c r="B144" s="56"/>
      <c r="C144" s="5"/>
      <c r="D144" s="5"/>
      <c r="E144" s="5"/>
      <c r="F144" s="5"/>
      <c r="G144" s="5"/>
      <c r="H144" s="5"/>
      <c r="I144" s="70"/>
      <c r="J144" s="70"/>
      <c r="K144" s="70"/>
      <c r="L144" s="70"/>
      <c r="M144" s="70"/>
      <c r="N144" s="37">
        <f t="shared" si="52"/>
        <v>1</v>
      </c>
      <c r="V144" s="39">
        <f t="shared" si="41"/>
      </c>
      <c r="W144" s="39">
        <f t="shared" si="42"/>
      </c>
      <c r="X144" s="39">
        <f t="shared" si="43"/>
      </c>
      <c r="Y144" s="39">
        <f t="shared" si="44"/>
      </c>
      <c r="Z144" s="39">
        <f t="shared" si="45"/>
      </c>
      <c r="AA144" s="39">
        <f t="shared" si="46"/>
      </c>
      <c r="AB144" s="39">
        <f t="shared" si="47"/>
      </c>
      <c r="AC144" s="39">
        <f t="shared" si="48"/>
      </c>
      <c r="AD144" s="39">
        <f t="shared" si="49"/>
      </c>
      <c r="AE144" s="39">
        <f t="shared" si="50"/>
      </c>
      <c r="AF144" s="39"/>
      <c r="AX144" s="2">
        <v>-0.010722067934202092</v>
      </c>
      <c r="AY144" s="39">
        <f t="shared" si="53"/>
        <v>-0.16921953998433384</v>
      </c>
      <c r="BA144" s="2">
        <f t="shared" si="51"/>
        <v>-0.1609551276182338</v>
      </c>
      <c r="BB144" s="37">
        <f t="shared" si="54"/>
        <v>10</v>
      </c>
      <c r="BD144" s="37">
        <f t="shared" si="56"/>
        <v>9.291459200000034</v>
      </c>
      <c r="BE144" s="2">
        <f t="shared" si="55"/>
        <v>0.015733341318276875</v>
      </c>
    </row>
    <row r="145" spans="1:57" ht="12.75">
      <c r="A145" s="1"/>
      <c r="B145" s="56"/>
      <c r="C145" s="5"/>
      <c r="D145" s="5"/>
      <c r="E145" s="5"/>
      <c r="F145" s="5"/>
      <c r="G145" s="5"/>
      <c r="H145" s="5"/>
      <c r="I145" s="70"/>
      <c r="J145" s="70"/>
      <c r="K145" s="70"/>
      <c r="L145" s="70"/>
      <c r="M145" s="70"/>
      <c r="N145" s="37">
        <f t="shared" si="52"/>
        <v>1</v>
      </c>
      <c r="V145" s="39">
        <f t="shared" si="41"/>
      </c>
      <c r="W145" s="39">
        <f t="shared" si="42"/>
      </c>
      <c r="X145" s="39">
        <f t="shared" si="43"/>
      </c>
      <c r="Y145" s="39">
        <f t="shared" si="44"/>
      </c>
      <c r="Z145" s="39">
        <f t="shared" si="45"/>
      </c>
      <c r="AA145" s="39">
        <f t="shared" si="46"/>
      </c>
      <c r="AB145" s="39">
        <f t="shared" si="47"/>
      </c>
      <c r="AC145" s="39">
        <f t="shared" si="48"/>
      </c>
      <c r="AD145" s="39">
        <f t="shared" si="49"/>
      </c>
      <c r="AE145" s="39">
        <f t="shared" si="50"/>
      </c>
      <c r="AF145" s="39"/>
      <c r="AX145" s="2">
        <v>-0.0006033509323404643</v>
      </c>
      <c r="AY145" s="39">
        <f t="shared" si="53"/>
        <v>-0.16681032165055726</v>
      </c>
      <c r="BA145" s="2">
        <f t="shared" si="51"/>
        <v>-0.1609551276182338</v>
      </c>
      <c r="BB145" s="37">
        <f t="shared" si="54"/>
        <v>10</v>
      </c>
      <c r="BD145" s="37">
        <f t="shared" si="56"/>
        <v>9.306606800000035</v>
      </c>
      <c r="BE145" s="2">
        <f t="shared" si="55"/>
        <v>0.015937138039933293</v>
      </c>
    </row>
    <row r="146" spans="1:57" ht="12.75">
      <c r="A146" s="1"/>
      <c r="B146" s="56"/>
      <c r="C146" s="5"/>
      <c r="D146" s="5"/>
      <c r="E146" s="5"/>
      <c r="F146" s="5"/>
      <c r="G146" s="5"/>
      <c r="H146" s="5"/>
      <c r="I146" s="70"/>
      <c r="J146" s="70"/>
      <c r="K146" s="70"/>
      <c r="L146" s="70"/>
      <c r="M146" s="70"/>
      <c r="N146" s="37">
        <f t="shared" si="52"/>
        <v>1</v>
      </c>
      <c r="V146" s="39">
        <f t="shared" si="41"/>
      </c>
      <c r="W146" s="39">
        <f t="shared" si="42"/>
      </c>
      <c r="X146" s="39">
        <f t="shared" si="43"/>
      </c>
      <c r="Y146" s="39">
        <f t="shared" si="44"/>
      </c>
      <c r="Z146" s="39">
        <f t="shared" si="45"/>
      </c>
      <c r="AA146" s="39">
        <f t="shared" si="46"/>
      </c>
      <c r="AB146" s="39">
        <f t="shared" si="47"/>
      </c>
      <c r="AC146" s="39">
        <f t="shared" si="48"/>
      </c>
      <c r="AD146" s="39">
        <f t="shared" si="49"/>
      </c>
      <c r="AE146" s="39">
        <f t="shared" si="50"/>
      </c>
      <c r="AF146" s="39"/>
      <c r="AX146" s="2">
        <v>0.028370311593981748</v>
      </c>
      <c r="AY146" s="39">
        <f t="shared" si="53"/>
        <v>-0.1599118305728615</v>
      </c>
      <c r="BA146" s="2">
        <f t="shared" si="51"/>
        <v>-0.1609551276182338</v>
      </c>
      <c r="BB146" s="37">
        <f t="shared" si="54"/>
        <v>10</v>
      </c>
      <c r="BD146" s="37">
        <f t="shared" si="56"/>
        <v>9.321754400000035</v>
      </c>
      <c r="BE146" s="2">
        <f t="shared" si="55"/>
        <v>0.01614299341794295</v>
      </c>
    </row>
    <row r="147" spans="1:57" ht="12.75">
      <c r="A147" s="1"/>
      <c r="B147" s="56"/>
      <c r="C147" s="5"/>
      <c r="D147" s="5"/>
      <c r="E147" s="5"/>
      <c r="F147" s="5"/>
      <c r="G147" s="5"/>
      <c r="H147" s="5"/>
      <c r="I147" s="70"/>
      <c r="J147" s="70"/>
      <c r="K147" s="70"/>
      <c r="L147" s="70"/>
      <c r="M147" s="70"/>
      <c r="N147" s="37">
        <f t="shared" si="52"/>
        <v>1</v>
      </c>
      <c r="V147" s="39">
        <f t="shared" si="41"/>
      </c>
      <c r="W147" s="39">
        <f t="shared" si="42"/>
      </c>
      <c r="X147" s="39">
        <f t="shared" si="43"/>
      </c>
      <c r="Y147" s="39">
        <f t="shared" si="44"/>
      </c>
      <c r="Z147" s="39">
        <f t="shared" si="45"/>
      </c>
      <c r="AA147" s="39">
        <f t="shared" si="46"/>
      </c>
      <c r="AB147" s="39">
        <f t="shared" si="47"/>
      </c>
      <c r="AC147" s="39">
        <f t="shared" si="48"/>
      </c>
      <c r="AD147" s="39">
        <f t="shared" si="49"/>
      </c>
      <c r="AE147" s="39">
        <f t="shared" si="50"/>
      </c>
      <c r="AF147" s="39"/>
      <c r="AX147" s="2">
        <v>-0.021531113620410776</v>
      </c>
      <c r="AY147" s="39">
        <f t="shared" si="53"/>
        <v>-0.171793122290574</v>
      </c>
      <c r="BA147" s="2">
        <f t="shared" si="51"/>
        <v>-0.1609551276182338</v>
      </c>
      <c r="BB147" s="37">
        <f t="shared" si="54"/>
        <v>10</v>
      </c>
      <c r="BD147" s="37">
        <f t="shared" si="56"/>
        <v>9.336902000000036</v>
      </c>
      <c r="BE147" s="2">
        <f t="shared" si="55"/>
        <v>0.016350919126329584</v>
      </c>
    </row>
    <row r="148" spans="1:57" ht="12.75">
      <c r="A148" s="1"/>
      <c r="B148" s="56"/>
      <c r="C148" s="5"/>
      <c r="D148" s="5"/>
      <c r="E148" s="5"/>
      <c r="F148" s="5"/>
      <c r="G148" s="5"/>
      <c r="H148" s="5"/>
      <c r="I148" s="70"/>
      <c r="J148" s="70"/>
      <c r="K148" s="70"/>
      <c r="L148" s="70"/>
      <c r="M148" s="70"/>
      <c r="N148" s="37">
        <f t="shared" si="52"/>
        <v>1</v>
      </c>
      <c r="V148" s="39">
        <f t="shared" si="41"/>
      </c>
      <c r="W148" s="39">
        <f t="shared" si="42"/>
      </c>
      <c r="X148" s="39">
        <f t="shared" si="43"/>
      </c>
      <c r="Y148" s="39">
        <f t="shared" si="44"/>
      </c>
      <c r="Z148" s="39">
        <f t="shared" si="45"/>
      </c>
      <c r="AA148" s="39">
        <f t="shared" si="46"/>
      </c>
      <c r="AB148" s="39">
        <f t="shared" si="47"/>
      </c>
      <c r="AC148" s="39">
        <f t="shared" si="48"/>
      </c>
      <c r="AD148" s="39">
        <f t="shared" si="49"/>
      </c>
      <c r="AE148" s="39">
        <f t="shared" si="50"/>
      </c>
      <c r="AF148" s="39"/>
      <c r="AX148" s="2">
        <v>0.002095706045716725</v>
      </c>
      <c r="AY148" s="39">
        <f t="shared" si="53"/>
        <v>-0.16616768903673412</v>
      </c>
      <c r="BA148" s="2">
        <f t="shared" si="51"/>
        <v>-0.1609551276182338</v>
      </c>
      <c r="BB148" s="37">
        <f t="shared" si="54"/>
        <v>10</v>
      </c>
      <c r="BD148" s="37">
        <f t="shared" si="56"/>
        <v>9.352049600000036</v>
      </c>
      <c r="BE148" s="2">
        <f t="shared" si="55"/>
        <v>0.0165609267646628</v>
      </c>
    </row>
    <row r="149" spans="1:57" ht="12.75">
      <c r="A149" s="1"/>
      <c r="B149" s="56"/>
      <c r="C149" s="5"/>
      <c r="D149" s="5"/>
      <c r="E149" s="5"/>
      <c r="F149" s="5"/>
      <c r="G149" s="5"/>
      <c r="H149" s="5"/>
      <c r="I149" s="70"/>
      <c r="J149" s="70"/>
      <c r="K149" s="70"/>
      <c r="L149" s="70"/>
      <c r="M149" s="70"/>
      <c r="N149" s="37">
        <f t="shared" si="52"/>
        <v>1</v>
      </c>
      <c r="V149" s="39">
        <f t="shared" si="41"/>
      </c>
      <c r="W149" s="39">
        <f t="shared" si="42"/>
      </c>
      <c r="X149" s="39">
        <f t="shared" si="43"/>
      </c>
      <c r="Y149" s="39">
        <f t="shared" si="44"/>
      </c>
      <c r="Z149" s="39">
        <f t="shared" si="45"/>
      </c>
      <c r="AA149" s="39">
        <f t="shared" si="46"/>
      </c>
      <c r="AB149" s="39">
        <f t="shared" si="47"/>
      </c>
      <c r="AC149" s="39">
        <f t="shared" si="48"/>
      </c>
      <c r="AD149" s="39">
        <f t="shared" si="49"/>
      </c>
      <c r="AE149" s="39">
        <f t="shared" si="50"/>
      </c>
      <c r="AF149" s="39"/>
      <c r="AX149" s="2">
        <v>0.024530472731711786</v>
      </c>
      <c r="AY149" s="39">
        <f t="shared" si="53"/>
        <v>-0.16082607792102102</v>
      </c>
      <c r="BA149" s="2">
        <f t="shared" si="51"/>
        <v>-0.1609551276182338</v>
      </c>
      <c r="BB149" s="37">
        <f t="shared" si="54"/>
        <v>10</v>
      </c>
      <c r="BD149" s="37">
        <f t="shared" si="56"/>
        <v>9.367197200000037</v>
      </c>
      <c r="BE149" s="2">
        <f t="shared" si="55"/>
        <v>0.016773027855418125</v>
      </c>
    </row>
    <row r="150" spans="1:57" ht="12.75">
      <c r="A150" s="1"/>
      <c r="B150" s="56"/>
      <c r="C150" s="5"/>
      <c r="D150" s="5"/>
      <c r="E150" s="5"/>
      <c r="F150" s="5"/>
      <c r="G150" s="5"/>
      <c r="H150" s="5"/>
      <c r="I150" s="70"/>
      <c r="J150" s="70"/>
      <c r="K150" s="70"/>
      <c r="L150" s="70"/>
      <c r="M150" s="70"/>
      <c r="N150" s="37">
        <f t="shared" si="52"/>
        <v>1</v>
      </c>
      <c r="V150" s="39">
        <f t="shared" si="41"/>
      </c>
      <c r="W150" s="39">
        <f t="shared" si="42"/>
      </c>
      <c r="X150" s="39">
        <f t="shared" si="43"/>
      </c>
      <c r="Y150" s="39">
        <f t="shared" si="44"/>
      </c>
      <c r="Z150" s="39">
        <f t="shared" si="45"/>
      </c>
      <c r="AA150" s="39">
        <f t="shared" si="46"/>
      </c>
      <c r="AB150" s="39">
        <f t="shared" si="47"/>
      </c>
      <c r="AC150" s="39">
        <f t="shared" si="48"/>
      </c>
      <c r="AD150" s="39">
        <f t="shared" si="49"/>
      </c>
      <c r="AE150" s="39">
        <f t="shared" si="50"/>
      </c>
      <c r="AF150" s="39"/>
      <c r="AX150" s="2">
        <v>0.022025513473921933</v>
      </c>
      <c r="AY150" s="39">
        <f t="shared" si="53"/>
        <v>-0.16142249679192336</v>
      </c>
      <c r="BA150" s="2">
        <f t="shared" si="51"/>
        <v>-0.1609551276182338</v>
      </c>
      <c r="BB150" s="37">
        <f t="shared" si="54"/>
        <v>10</v>
      </c>
      <c r="BD150" s="37">
        <f t="shared" si="56"/>
        <v>9.382344800000038</v>
      </c>
      <c r="BE150" s="2">
        <f t="shared" si="55"/>
        <v>0.01698723384131691</v>
      </c>
    </row>
    <row r="151" spans="1:57" ht="12.75">
      <c r="A151" s="1"/>
      <c r="B151" s="56"/>
      <c r="C151" s="5"/>
      <c r="D151" s="5"/>
      <c r="E151" s="5"/>
      <c r="F151" s="5"/>
      <c r="G151" s="5"/>
      <c r="H151" s="5"/>
      <c r="I151" s="70"/>
      <c r="J151" s="70"/>
      <c r="K151" s="70"/>
      <c r="L151" s="70"/>
      <c r="M151" s="70"/>
      <c r="N151" s="37">
        <f t="shared" si="52"/>
        <v>1</v>
      </c>
      <c r="V151" s="39">
        <f t="shared" si="41"/>
      </c>
      <c r="W151" s="39">
        <f t="shared" si="42"/>
      </c>
      <c r="X151" s="39">
        <f t="shared" si="43"/>
      </c>
      <c r="Y151" s="39">
        <f t="shared" si="44"/>
      </c>
      <c r="Z151" s="39">
        <f t="shared" si="45"/>
      </c>
      <c r="AA151" s="39">
        <f t="shared" si="46"/>
      </c>
      <c r="AB151" s="39">
        <f t="shared" si="47"/>
      </c>
      <c r="AC151" s="39">
        <f t="shared" si="48"/>
      </c>
      <c r="AD151" s="39">
        <f t="shared" si="49"/>
      </c>
      <c r="AE151" s="39">
        <f t="shared" si="50"/>
      </c>
      <c r="AF151" s="39"/>
      <c r="AX151" s="2">
        <v>-0.029066133610034486</v>
      </c>
      <c r="AY151" s="39">
        <f t="shared" si="53"/>
        <v>-0.17358717466905585</v>
      </c>
      <c r="BA151" s="2">
        <f t="shared" si="51"/>
        <v>-0.1609551276182338</v>
      </c>
      <c r="BB151" s="37">
        <f t="shared" si="54"/>
        <v>10</v>
      </c>
      <c r="BD151" s="37">
        <f t="shared" si="56"/>
        <v>9.397492400000038</v>
      </c>
      <c r="BE151" s="2">
        <f t="shared" si="55"/>
        <v>0.017203556082646784</v>
      </c>
    </row>
    <row r="152" spans="1:57" ht="12.75">
      <c r="A152" s="1"/>
      <c r="B152" s="56"/>
      <c r="C152" s="5"/>
      <c r="D152" s="5"/>
      <c r="E152" s="5"/>
      <c r="F152" s="5"/>
      <c r="G152" s="5"/>
      <c r="H152" s="5"/>
      <c r="I152" s="70"/>
      <c r="J152" s="70"/>
      <c r="K152" s="70"/>
      <c r="L152" s="70"/>
      <c r="M152" s="70"/>
      <c r="N152" s="37">
        <f t="shared" si="52"/>
        <v>1</v>
      </c>
      <c r="V152" s="39">
        <f t="shared" si="41"/>
      </c>
      <c r="W152" s="39">
        <f t="shared" si="42"/>
      </c>
      <c r="X152" s="39">
        <f t="shared" si="43"/>
      </c>
      <c r="Y152" s="39">
        <f t="shared" si="44"/>
      </c>
      <c r="Z152" s="39">
        <f t="shared" si="45"/>
      </c>
      <c r="AA152" s="39">
        <f t="shared" si="46"/>
      </c>
      <c r="AB152" s="39">
        <f t="shared" si="47"/>
      </c>
      <c r="AC152" s="39">
        <f t="shared" si="48"/>
      </c>
      <c r="AD152" s="39">
        <f t="shared" si="49"/>
      </c>
      <c r="AE152" s="39">
        <f t="shared" si="50"/>
      </c>
      <c r="AF152" s="39"/>
      <c r="AX152" s="2">
        <v>-0.017352519302957243</v>
      </c>
      <c r="AY152" s="39">
        <f t="shared" si="53"/>
        <v>-0.1707982188816565</v>
      </c>
      <c r="BA152" s="2">
        <f t="shared" si="51"/>
        <v>-0.1609551276182338</v>
      </c>
      <c r="BB152" s="37">
        <f t="shared" si="54"/>
        <v>10</v>
      </c>
      <c r="BD152" s="37">
        <f t="shared" si="56"/>
        <v>9.412640000000039</v>
      </c>
      <c r="BE152" s="2">
        <f t="shared" si="55"/>
        <v>0.017422005854562553</v>
      </c>
    </row>
    <row r="153" spans="1:57" ht="12.75">
      <c r="A153" s="1"/>
      <c r="B153" s="56"/>
      <c r="C153" s="5"/>
      <c r="D153" s="5"/>
      <c r="E153" s="5"/>
      <c r="F153" s="5"/>
      <c r="G153" s="5"/>
      <c r="H153" s="5"/>
      <c r="I153" s="70"/>
      <c r="J153" s="70"/>
      <c r="K153" s="70"/>
      <c r="L153" s="70"/>
      <c r="M153" s="70"/>
      <c r="N153" s="37">
        <f t="shared" si="52"/>
        <v>1</v>
      </c>
      <c r="V153" s="39">
        <f t="shared" si="41"/>
      </c>
      <c r="W153" s="39">
        <f t="shared" si="42"/>
      </c>
      <c r="X153" s="39">
        <f t="shared" si="43"/>
      </c>
      <c r="Y153" s="39">
        <f t="shared" si="44"/>
      </c>
      <c r="Z153" s="39">
        <f t="shared" si="45"/>
      </c>
      <c r="AA153" s="39">
        <f t="shared" si="46"/>
      </c>
      <c r="AB153" s="39">
        <f t="shared" si="47"/>
      </c>
      <c r="AC153" s="39">
        <f t="shared" si="48"/>
      </c>
      <c r="AD153" s="39">
        <f t="shared" si="49"/>
      </c>
      <c r="AE153" s="39">
        <f t="shared" si="50"/>
      </c>
      <c r="AF153" s="39"/>
      <c r="AX153" s="2">
        <v>-0.025698721274452954</v>
      </c>
      <c r="AY153" s="39">
        <f t="shared" si="53"/>
        <v>-0.1727854098272507</v>
      </c>
      <c r="BA153" s="2">
        <f t="shared" si="51"/>
        <v>-0.1609551276182338</v>
      </c>
      <c r="BB153" s="37">
        <f t="shared" si="54"/>
        <v>10</v>
      </c>
      <c r="BD153" s="37">
        <f t="shared" si="56"/>
        <v>9.42778760000004</v>
      </c>
      <c r="BE153" s="2">
        <f t="shared" si="55"/>
        <v>0.017642594344368278</v>
      </c>
    </row>
    <row r="154" spans="1:57" ht="12.75">
      <c r="A154" s="1"/>
      <c r="B154" s="56"/>
      <c r="C154" s="5"/>
      <c r="D154" s="5"/>
      <c r="E154" s="5"/>
      <c r="F154" s="5"/>
      <c r="G154" s="5"/>
      <c r="H154" s="5"/>
      <c r="I154" s="70"/>
      <c r="J154" s="70"/>
      <c r="K154" s="70"/>
      <c r="L154" s="70"/>
      <c r="M154" s="70"/>
      <c r="N154" s="37">
        <f t="shared" si="52"/>
        <v>1</v>
      </c>
      <c r="V154" s="39">
        <f t="shared" si="41"/>
      </c>
      <c r="W154" s="39">
        <f t="shared" si="42"/>
      </c>
      <c r="X154" s="39">
        <f t="shared" si="43"/>
      </c>
      <c r="Y154" s="39">
        <f t="shared" si="44"/>
      </c>
      <c r="Z154" s="39">
        <f t="shared" si="45"/>
      </c>
      <c r="AA154" s="39">
        <f t="shared" si="46"/>
      </c>
      <c r="AB154" s="39">
        <f t="shared" si="47"/>
      </c>
      <c r="AC154" s="39">
        <f t="shared" si="48"/>
      </c>
      <c r="AD154" s="39">
        <f t="shared" si="49"/>
      </c>
      <c r="AE154" s="39">
        <f t="shared" si="50"/>
      </c>
      <c r="AF154" s="39"/>
      <c r="AX154" s="2">
        <v>0.002593768120364999</v>
      </c>
      <c r="AY154" s="39">
        <f t="shared" si="53"/>
        <v>-0.16604910282848453</v>
      </c>
      <c r="BA154" s="2">
        <f t="shared" si="51"/>
        <v>-0.1609551276182338</v>
      </c>
      <c r="BB154" s="37">
        <f t="shared" si="54"/>
        <v>10</v>
      </c>
      <c r="BD154" s="37">
        <f t="shared" si="56"/>
        <v>9.44293520000004</v>
      </c>
      <c r="BE154" s="2">
        <f t="shared" si="55"/>
        <v>0.017865332648780607</v>
      </c>
    </row>
    <row r="155" spans="1:57" ht="12.75">
      <c r="A155" s="1"/>
      <c r="B155" s="56"/>
      <c r="C155" s="5"/>
      <c r="D155" s="5"/>
      <c r="E155" s="5"/>
      <c r="F155" s="5"/>
      <c r="G155" s="5"/>
      <c r="H155" s="5"/>
      <c r="I155" s="70"/>
      <c r="J155" s="70"/>
      <c r="K155" s="70"/>
      <c r="L155" s="70"/>
      <c r="M155" s="70"/>
      <c r="N155" s="37">
        <f t="shared" si="52"/>
        <v>1</v>
      </c>
      <c r="V155" s="39">
        <f t="shared" si="41"/>
      </c>
      <c r="W155" s="39">
        <f t="shared" si="42"/>
      </c>
      <c r="X155" s="39">
        <f t="shared" si="43"/>
      </c>
      <c r="Y155" s="39">
        <f t="shared" si="44"/>
      </c>
      <c r="Z155" s="39">
        <f t="shared" si="45"/>
      </c>
      <c r="AA155" s="39">
        <f t="shared" si="46"/>
      </c>
      <c r="AB155" s="39">
        <f t="shared" si="47"/>
      </c>
      <c r="AC155" s="39">
        <f t="shared" si="48"/>
      </c>
      <c r="AD155" s="39">
        <f t="shared" si="49"/>
      </c>
      <c r="AE155" s="39">
        <f t="shared" si="50"/>
      </c>
      <c r="AF155" s="39"/>
      <c r="AX155" s="2">
        <v>-0.012979827265236367</v>
      </c>
      <c r="AY155" s="39">
        <f t="shared" si="53"/>
        <v>-0.1697571017298182</v>
      </c>
      <c r="BA155" s="2">
        <f t="shared" si="51"/>
        <v>-0.1609551276182338</v>
      </c>
      <c r="BB155" s="37">
        <f t="shared" si="54"/>
        <v>10</v>
      </c>
      <c r="BD155" s="37">
        <f t="shared" si="56"/>
        <v>9.45808280000004</v>
      </c>
      <c r="BE155" s="2">
        <f t="shared" si="55"/>
        <v>0.018090231771173814</v>
      </c>
    </row>
    <row r="156" spans="1:57" ht="12.75">
      <c r="A156" s="1"/>
      <c r="B156" s="56"/>
      <c r="C156" s="5"/>
      <c r="D156" s="5"/>
      <c r="E156" s="5"/>
      <c r="F156" s="5"/>
      <c r="G156" s="5"/>
      <c r="H156" s="5"/>
      <c r="I156" s="70"/>
      <c r="J156" s="70"/>
      <c r="K156" s="70"/>
      <c r="L156" s="70"/>
      <c r="M156" s="70"/>
      <c r="N156" s="37">
        <f t="shared" si="52"/>
        <v>1</v>
      </c>
      <c r="V156" s="39">
        <f t="shared" si="41"/>
      </c>
      <c r="W156" s="39">
        <f t="shared" si="42"/>
      </c>
      <c r="X156" s="39">
        <f t="shared" si="43"/>
      </c>
      <c r="Y156" s="39">
        <f t="shared" si="44"/>
      </c>
      <c r="Z156" s="39">
        <f t="shared" si="45"/>
      </c>
      <c r="AA156" s="39">
        <f t="shared" si="46"/>
      </c>
      <c r="AB156" s="39">
        <f t="shared" si="47"/>
      </c>
      <c r="AC156" s="39">
        <f t="shared" si="48"/>
      </c>
      <c r="AD156" s="39">
        <f t="shared" si="49"/>
      </c>
      <c r="AE156" s="39">
        <f t="shared" si="50"/>
      </c>
      <c r="AF156" s="39"/>
      <c r="AX156" s="2">
        <v>-0.02138645588549455</v>
      </c>
      <c r="AY156" s="39">
        <f t="shared" si="53"/>
        <v>-0.1717586799727368</v>
      </c>
      <c r="BA156" s="2">
        <f t="shared" si="51"/>
        <v>-0.1609551276182338</v>
      </c>
      <c r="BB156" s="37">
        <f t="shared" si="54"/>
        <v>10</v>
      </c>
      <c r="BD156" s="37">
        <f t="shared" si="56"/>
        <v>9.473230400000041</v>
      </c>
      <c r="BE156" s="2">
        <f t="shared" si="55"/>
        <v>0.01831730261880698</v>
      </c>
    </row>
    <row r="157" spans="1:57" ht="12.75">
      <c r="A157" s="1"/>
      <c r="B157" s="56"/>
      <c r="C157" s="5"/>
      <c r="D157" s="5"/>
      <c r="E157" s="5"/>
      <c r="F157" s="5"/>
      <c r="G157" s="5"/>
      <c r="H157" s="5"/>
      <c r="I157" s="70"/>
      <c r="J157" s="70"/>
      <c r="K157" s="70"/>
      <c r="L157" s="70"/>
      <c r="M157" s="70"/>
      <c r="N157" s="37">
        <f t="shared" si="52"/>
        <v>1</v>
      </c>
      <c r="V157" s="39">
        <f t="shared" si="41"/>
      </c>
      <c r="W157" s="39">
        <f t="shared" si="42"/>
      </c>
      <c r="X157" s="39">
        <f t="shared" si="43"/>
      </c>
      <c r="Y157" s="39">
        <f t="shared" si="44"/>
      </c>
      <c r="Z157" s="39">
        <f t="shared" si="45"/>
      </c>
      <c r="AA157" s="39">
        <f t="shared" si="46"/>
      </c>
      <c r="AB157" s="39">
        <f t="shared" si="47"/>
      </c>
      <c r="AC157" s="39">
        <f t="shared" si="48"/>
      </c>
      <c r="AD157" s="39">
        <f t="shared" si="49"/>
      </c>
      <c r="AE157" s="39">
        <f t="shared" si="50"/>
      </c>
      <c r="AF157" s="39"/>
      <c r="AX157" s="2">
        <v>-0.01913785210730308</v>
      </c>
      <c r="AY157" s="39">
        <f t="shared" si="53"/>
        <v>-0.17122329812078646</v>
      </c>
      <c r="BA157" s="2">
        <f t="shared" si="51"/>
        <v>-0.1609551276182338</v>
      </c>
      <c r="BB157" s="37">
        <f t="shared" si="54"/>
        <v>10</v>
      </c>
      <c r="BD157" s="37">
        <f t="shared" si="56"/>
        <v>9.488378000000042</v>
      </c>
      <c r="BE157" s="2">
        <f t="shared" si="55"/>
        <v>0.018546556000033573</v>
      </c>
    </row>
    <row r="158" spans="1:57" ht="12.75">
      <c r="A158" s="1"/>
      <c r="B158" s="56"/>
      <c r="C158" s="5"/>
      <c r="D158" s="5"/>
      <c r="E158" s="5"/>
      <c r="F158" s="5"/>
      <c r="G158" s="5"/>
      <c r="H158" s="5"/>
      <c r="I158" s="70"/>
      <c r="J158" s="70"/>
      <c r="K158" s="70"/>
      <c r="L158" s="70"/>
      <c r="M158" s="70"/>
      <c r="N158" s="37">
        <f t="shared" si="52"/>
        <v>1</v>
      </c>
      <c r="V158" s="39">
        <f t="shared" si="41"/>
      </c>
      <c r="W158" s="39">
        <f t="shared" si="42"/>
      </c>
      <c r="X158" s="39">
        <f t="shared" si="43"/>
      </c>
      <c r="Y158" s="39">
        <f t="shared" si="44"/>
      </c>
      <c r="Z158" s="39">
        <f t="shared" si="45"/>
      </c>
      <c r="AA158" s="39">
        <f t="shared" si="46"/>
      </c>
      <c r="AB158" s="39">
        <f t="shared" si="47"/>
      </c>
      <c r="AC158" s="39">
        <f t="shared" si="48"/>
      </c>
      <c r="AD158" s="39">
        <f t="shared" si="49"/>
      </c>
      <c r="AE158" s="39">
        <f t="shared" si="50"/>
      </c>
      <c r="AF158" s="39"/>
      <c r="AX158" s="2">
        <v>-0.021917477950376903</v>
      </c>
      <c r="AY158" s="39">
        <f t="shared" si="53"/>
        <v>-0.1718851137977088</v>
      </c>
      <c r="BA158" s="2">
        <f t="shared" si="51"/>
        <v>-0.1609551276182338</v>
      </c>
      <c r="BB158" s="37">
        <f t="shared" si="54"/>
        <v>10</v>
      </c>
      <c r="BD158" s="37">
        <f t="shared" si="56"/>
        <v>9.503525600000042</v>
      </c>
      <c r="BE158" s="2">
        <f t="shared" si="55"/>
        <v>0.01877800262149384</v>
      </c>
    </row>
    <row r="159" spans="1:57" ht="12.75">
      <c r="A159" s="1"/>
      <c r="B159" s="56"/>
      <c r="C159" s="5"/>
      <c r="D159" s="5"/>
      <c r="E159" s="5"/>
      <c r="F159" s="5"/>
      <c r="G159" s="5"/>
      <c r="H159" s="5"/>
      <c r="I159" s="70"/>
      <c r="J159" s="70"/>
      <c r="K159" s="70"/>
      <c r="L159" s="70"/>
      <c r="M159" s="70"/>
      <c r="N159" s="37">
        <f t="shared" si="52"/>
        <v>1</v>
      </c>
      <c r="V159" s="39">
        <f t="shared" si="41"/>
      </c>
      <c r="W159" s="39">
        <f t="shared" si="42"/>
      </c>
      <c r="X159" s="39">
        <f t="shared" si="43"/>
      </c>
      <c r="Y159" s="39">
        <f t="shared" si="44"/>
      </c>
      <c r="Z159" s="39">
        <f t="shared" si="45"/>
      </c>
      <c r="AA159" s="39">
        <f t="shared" si="46"/>
      </c>
      <c r="AB159" s="39">
        <f t="shared" si="47"/>
      </c>
      <c r="AC159" s="39">
        <f t="shared" si="48"/>
      </c>
      <c r="AD159" s="39">
        <f t="shared" si="49"/>
      </c>
      <c r="AE159" s="39">
        <f t="shared" si="50"/>
      </c>
      <c r="AF159" s="39"/>
      <c r="AX159" s="2">
        <v>0.01938688314462722</v>
      </c>
      <c r="AY159" s="39">
        <f t="shared" si="53"/>
        <v>-0.1620507421084221</v>
      </c>
      <c r="BA159" s="2">
        <f t="shared" si="51"/>
        <v>-0.1609551276182338</v>
      </c>
      <c r="BB159" s="37">
        <f t="shared" si="54"/>
        <v>10</v>
      </c>
      <c r="BD159" s="37">
        <f t="shared" si="56"/>
        <v>9.518673200000043</v>
      </c>
      <c r="BE159" s="2">
        <f t="shared" si="55"/>
        <v>0.019011653085290545</v>
      </c>
    </row>
    <row r="160" spans="1:57" ht="12.75">
      <c r="A160" s="1"/>
      <c r="B160" s="56"/>
      <c r="C160" s="5"/>
      <c r="D160" s="5"/>
      <c r="E160" s="5"/>
      <c r="F160" s="5"/>
      <c r="G160" s="5"/>
      <c r="H160" s="5"/>
      <c r="I160" s="70"/>
      <c r="J160" s="70"/>
      <c r="K160" s="70"/>
      <c r="L160" s="70"/>
      <c r="M160" s="70"/>
      <c r="N160" s="37">
        <f t="shared" si="52"/>
        <v>1</v>
      </c>
      <c r="V160" s="39">
        <f t="shared" si="41"/>
      </c>
      <c r="W160" s="39">
        <f t="shared" si="42"/>
      </c>
      <c r="X160" s="39">
        <f t="shared" si="43"/>
      </c>
      <c r="Y160" s="39">
        <f t="shared" si="44"/>
      </c>
      <c r="Z160" s="39">
        <f t="shared" si="45"/>
      </c>
      <c r="AA160" s="39">
        <f t="shared" si="46"/>
      </c>
      <c r="AB160" s="39">
        <f t="shared" si="47"/>
      </c>
      <c r="AC160" s="39">
        <f t="shared" si="48"/>
      </c>
      <c r="AD160" s="39">
        <f t="shared" si="49"/>
      </c>
      <c r="AE160" s="39">
        <f t="shared" si="50"/>
      </c>
      <c r="AF160" s="39"/>
      <c r="AX160" s="2">
        <v>-0.007980895413068026</v>
      </c>
      <c r="AY160" s="39">
        <f t="shared" si="53"/>
        <v>-0.16856687986025432</v>
      </c>
      <c r="BA160" s="2">
        <f t="shared" si="51"/>
        <v>-0.1609551276182338</v>
      </c>
      <c r="BB160" s="37">
        <f t="shared" si="54"/>
        <v>10</v>
      </c>
      <c r="BD160" s="37">
        <f t="shared" si="56"/>
        <v>9.533820800000044</v>
      </c>
      <c r="BE160" s="2">
        <f t="shared" si="55"/>
        <v>0.01924751788614819</v>
      </c>
    </row>
    <row r="161" spans="1:57" ht="12.75">
      <c r="A161" s="1"/>
      <c r="B161" s="56"/>
      <c r="C161" s="5"/>
      <c r="D161" s="5"/>
      <c r="E161" s="5"/>
      <c r="F161" s="5"/>
      <c r="G161" s="5"/>
      <c r="H161" s="5"/>
      <c r="I161" s="70"/>
      <c r="J161" s="70"/>
      <c r="K161" s="70"/>
      <c r="L161" s="70"/>
      <c r="M161" s="70"/>
      <c r="N161" s="37">
        <f t="shared" si="52"/>
        <v>1</v>
      </c>
      <c r="V161" s="39">
        <f t="shared" si="41"/>
      </c>
      <c r="W161" s="39">
        <f t="shared" si="42"/>
      </c>
      <c r="X161" s="39">
        <f t="shared" si="43"/>
      </c>
      <c r="Y161" s="39">
        <f t="shared" si="44"/>
      </c>
      <c r="Z161" s="39">
        <f t="shared" si="45"/>
      </c>
      <c r="AA161" s="39">
        <f t="shared" si="46"/>
      </c>
      <c r="AB161" s="39">
        <f t="shared" si="47"/>
      </c>
      <c r="AC161" s="39">
        <f t="shared" si="48"/>
      </c>
      <c r="AD161" s="39">
        <f t="shared" si="49"/>
      </c>
      <c r="AE161" s="39">
        <f t="shared" si="50"/>
      </c>
      <c r="AF161" s="39"/>
      <c r="AX161" s="2">
        <v>0.00816949980162969</v>
      </c>
      <c r="AY161" s="39">
        <f t="shared" si="53"/>
        <v>-0.16472154766627867</v>
      </c>
      <c r="BA161" s="2">
        <f t="shared" si="51"/>
        <v>-0.1609551276182338</v>
      </c>
      <c r="BB161" s="37">
        <f t="shared" si="54"/>
        <v>10</v>
      </c>
      <c r="BD161" s="37">
        <f t="shared" si="56"/>
        <v>9.548968400000044</v>
      </c>
      <c r="BE161" s="2">
        <f t="shared" si="55"/>
        <v>0.019485607408556434</v>
      </c>
    </row>
    <row r="162" spans="1:57" ht="12.75">
      <c r="A162" s="1"/>
      <c r="B162" s="56"/>
      <c r="C162" s="5"/>
      <c r="D162" s="5"/>
      <c r="E162" s="5"/>
      <c r="F162" s="5"/>
      <c r="G162" s="5"/>
      <c r="H162" s="5"/>
      <c r="I162" s="70"/>
      <c r="J162" s="70"/>
      <c r="K162" s="70"/>
      <c r="L162" s="70"/>
      <c r="M162" s="70"/>
      <c r="N162" s="37">
        <f t="shared" si="52"/>
        <v>1</v>
      </c>
      <c r="V162" s="39">
        <f t="shared" si="41"/>
      </c>
      <c r="W162" s="39">
        <f t="shared" si="42"/>
      </c>
      <c r="X162" s="39">
        <f t="shared" si="43"/>
      </c>
      <c r="Y162" s="39">
        <f t="shared" si="44"/>
      </c>
      <c r="Z162" s="39">
        <f t="shared" si="45"/>
      </c>
      <c r="AA162" s="39">
        <f t="shared" si="46"/>
      </c>
      <c r="AB162" s="39">
        <f t="shared" si="47"/>
      </c>
      <c r="AC162" s="39">
        <f t="shared" si="48"/>
      </c>
      <c r="AD162" s="39">
        <f t="shared" si="49"/>
      </c>
      <c r="AE162" s="39">
        <f t="shared" si="50"/>
      </c>
      <c r="AF162" s="39"/>
      <c r="AX162" s="2">
        <v>-0.003480025635547959</v>
      </c>
      <c r="AY162" s="39">
        <f t="shared" si="53"/>
        <v>-0.16749524419894002</v>
      </c>
      <c r="BA162" s="2">
        <f t="shared" si="51"/>
        <v>-0.1609551276182338</v>
      </c>
      <c r="BB162" s="37">
        <f t="shared" si="54"/>
        <v>10</v>
      </c>
      <c r="BD162" s="37">
        <f t="shared" si="56"/>
        <v>9.564116000000045</v>
      </c>
      <c r="BE162" s="2">
        <f t="shared" si="55"/>
        <v>0.019725931923897877</v>
      </c>
    </row>
    <row r="163" spans="1:57" ht="12.75">
      <c r="A163" s="1"/>
      <c r="B163" s="56"/>
      <c r="C163" s="5"/>
      <c r="D163" s="5"/>
      <c r="E163" s="5"/>
      <c r="F163" s="5"/>
      <c r="G163" s="5"/>
      <c r="H163" s="5"/>
      <c r="I163" s="70"/>
      <c r="J163" s="70"/>
      <c r="K163" s="70"/>
      <c r="L163" s="70"/>
      <c r="M163" s="70"/>
      <c r="N163" s="37">
        <f t="shared" si="52"/>
        <v>1</v>
      </c>
      <c r="V163" s="39">
        <f t="shared" si="41"/>
      </c>
      <c r="W163" s="39">
        <f t="shared" si="42"/>
      </c>
      <c r="X163" s="39">
        <f t="shared" si="43"/>
      </c>
      <c r="Y163" s="39">
        <f t="shared" si="44"/>
      </c>
      <c r="Z163" s="39">
        <f t="shared" si="45"/>
      </c>
      <c r="AA163" s="39">
        <f t="shared" si="46"/>
      </c>
      <c r="AB163" s="39">
        <f t="shared" si="47"/>
      </c>
      <c r="AC163" s="39">
        <f t="shared" si="48"/>
      </c>
      <c r="AD163" s="39">
        <f t="shared" si="49"/>
      </c>
      <c r="AE163" s="39">
        <f t="shared" si="50"/>
      </c>
      <c r="AF163" s="39"/>
      <c r="AX163" s="2">
        <v>0.014203009125034333</v>
      </c>
      <c r="AY163" s="39">
        <f t="shared" si="53"/>
        <v>-0.1632849978273728</v>
      </c>
      <c r="BA163" s="2">
        <f t="shared" si="51"/>
        <v>-0.1609551276182338</v>
      </c>
      <c r="BB163" s="37">
        <f t="shared" si="54"/>
        <v>10</v>
      </c>
      <c r="BD163" s="37">
        <f t="shared" si="56"/>
        <v>9.579263600000045</v>
      </c>
      <c r="BE163" s="2">
        <f t="shared" si="55"/>
        <v>0.019968501587560798</v>
      </c>
    </row>
    <row r="164" spans="1:57" ht="12.75">
      <c r="A164" s="1"/>
      <c r="B164" s="56"/>
      <c r="C164" s="5"/>
      <c r="D164" s="5"/>
      <c r="E164" s="5"/>
      <c r="F164" s="5"/>
      <c r="G164" s="5"/>
      <c r="H164" s="5"/>
      <c r="I164" s="70"/>
      <c r="J164" s="70"/>
      <c r="K164" s="70"/>
      <c r="L164" s="70"/>
      <c r="M164" s="70"/>
      <c r="N164" s="37">
        <f t="shared" si="52"/>
        <v>1</v>
      </c>
      <c r="V164" s="39">
        <f t="shared" si="41"/>
      </c>
      <c r="W164" s="39">
        <f t="shared" si="42"/>
      </c>
      <c r="X164" s="39">
        <f t="shared" si="43"/>
      </c>
      <c r="Y164" s="39">
        <f t="shared" si="44"/>
      </c>
      <c r="Z164" s="39">
        <f t="shared" si="45"/>
      </c>
      <c r="AA164" s="39">
        <f t="shared" si="46"/>
      </c>
      <c r="AB164" s="39">
        <f t="shared" si="47"/>
      </c>
      <c r="AC164" s="39">
        <f t="shared" si="48"/>
      </c>
      <c r="AD164" s="39">
        <f t="shared" si="49"/>
      </c>
      <c r="AE164" s="39">
        <f t="shared" si="50"/>
      </c>
      <c r="AF164" s="39"/>
      <c r="AX164" s="2">
        <v>0.003553270058290349</v>
      </c>
      <c r="AY164" s="39">
        <f t="shared" si="53"/>
        <v>-0.16582064998612137</v>
      </c>
      <c r="BA164" s="2">
        <f t="shared" si="51"/>
        <v>-0.1609551276182338</v>
      </c>
      <c r="BB164" s="37">
        <f t="shared" si="54"/>
        <v>10</v>
      </c>
      <c r="BD164" s="37">
        <f t="shared" si="56"/>
        <v>9.594411200000046</v>
      </c>
      <c r="BE164" s="2">
        <f t="shared" si="55"/>
        <v>0.020213326436037217</v>
      </c>
    </row>
    <row r="165" spans="1:57" ht="12.75">
      <c r="A165" s="1"/>
      <c r="B165" s="56"/>
      <c r="C165" s="5"/>
      <c r="D165" s="5"/>
      <c r="E165" s="5"/>
      <c r="F165" s="5"/>
      <c r="G165" s="5"/>
      <c r="H165" s="5"/>
      <c r="I165" s="70"/>
      <c r="J165" s="70"/>
      <c r="K165" s="70"/>
      <c r="L165" s="70"/>
      <c r="M165" s="70"/>
      <c r="N165" s="37">
        <f t="shared" si="52"/>
        <v>1</v>
      </c>
      <c r="V165" s="39">
        <f t="shared" si="41"/>
      </c>
      <c r="W165" s="39">
        <f t="shared" si="42"/>
      </c>
      <c r="X165" s="39">
        <f t="shared" si="43"/>
      </c>
      <c r="Y165" s="39">
        <f t="shared" si="44"/>
      </c>
      <c r="Z165" s="39">
        <f t="shared" si="45"/>
      </c>
      <c r="AA165" s="39">
        <f t="shared" si="46"/>
      </c>
      <c r="AB165" s="39">
        <f t="shared" si="47"/>
      </c>
      <c r="AC165" s="39">
        <f t="shared" si="48"/>
      </c>
      <c r="AD165" s="39">
        <f t="shared" si="49"/>
      </c>
      <c r="AE165" s="39">
        <f t="shared" si="50"/>
      </c>
      <c r="AF165" s="39"/>
      <c r="AX165" s="2">
        <v>0.026530045472579117</v>
      </c>
      <c r="AY165" s="39">
        <f t="shared" si="53"/>
        <v>-0.16034998917319546</v>
      </c>
      <c r="BA165" s="2">
        <f t="shared" si="51"/>
        <v>-0.1609551276182338</v>
      </c>
      <c r="BB165" s="37">
        <f t="shared" si="54"/>
        <v>10</v>
      </c>
      <c r="BD165" s="37">
        <f t="shared" si="56"/>
        <v>9.609558800000046</v>
      </c>
      <c r="BE165" s="2">
        <f t="shared" si="55"/>
        <v>0.020460416384006825</v>
      </c>
    </row>
    <row r="166" spans="1:57" ht="12.75">
      <c r="A166" s="1"/>
      <c r="B166" s="56"/>
      <c r="C166" s="5"/>
      <c r="D166" s="5"/>
      <c r="E166" s="5"/>
      <c r="F166" s="5"/>
      <c r="G166" s="5"/>
      <c r="H166" s="5"/>
      <c r="I166" s="70"/>
      <c r="J166" s="70"/>
      <c r="K166" s="70"/>
      <c r="L166" s="70"/>
      <c r="M166" s="70"/>
      <c r="N166" s="37">
        <f t="shared" si="52"/>
        <v>1</v>
      </c>
      <c r="V166" s="39">
        <f t="shared" si="41"/>
      </c>
      <c r="W166" s="39">
        <f t="shared" si="42"/>
      </c>
      <c r="X166" s="39">
        <f t="shared" si="43"/>
      </c>
      <c r="Y166" s="39">
        <f t="shared" si="44"/>
      </c>
      <c r="Z166" s="39">
        <f t="shared" si="45"/>
      </c>
      <c r="AA166" s="39">
        <f t="shared" si="46"/>
      </c>
      <c r="AB166" s="39">
        <f t="shared" si="47"/>
      </c>
      <c r="AC166" s="39">
        <f t="shared" si="48"/>
      </c>
      <c r="AD166" s="39">
        <f t="shared" si="49"/>
      </c>
      <c r="AE166" s="39">
        <f t="shared" si="50"/>
      </c>
      <c r="AF166" s="39"/>
      <c r="AX166" s="2">
        <v>0.019877620777001254</v>
      </c>
      <c r="AY166" s="39">
        <f t="shared" si="53"/>
        <v>-0.16193389981499973</v>
      </c>
      <c r="BA166" s="2">
        <f t="shared" si="51"/>
        <v>-0.1609551276182338</v>
      </c>
      <c r="BB166" s="37">
        <f t="shared" si="54"/>
        <v>10</v>
      </c>
      <c r="BD166" s="37">
        <f t="shared" si="56"/>
        <v>9.624706400000047</v>
      </c>
      <c r="BE166" s="2">
        <f t="shared" si="55"/>
        <v>0.020709781221406987</v>
      </c>
    </row>
    <row r="167" spans="1:57" ht="12.75">
      <c r="A167" s="1"/>
      <c r="B167" s="56"/>
      <c r="C167" s="5"/>
      <c r="D167" s="5"/>
      <c r="E167" s="5"/>
      <c r="F167" s="5"/>
      <c r="G167" s="5"/>
      <c r="H167" s="5"/>
      <c r="I167" s="70"/>
      <c r="J167" s="70"/>
      <c r="K167" s="70"/>
      <c r="L167" s="70"/>
      <c r="M167" s="70"/>
      <c r="N167" s="37">
        <f t="shared" si="52"/>
        <v>1</v>
      </c>
      <c r="V167" s="39">
        <f t="shared" si="41"/>
      </c>
      <c r="W167" s="39">
        <f t="shared" si="42"/>
      </c>
      <c r="X167" s="39">
        <f t="shared" si="43"/>
      </c>
      <c r="Y167" s="39">
        <f t="shared" si="44"/>
      </c>
      <c r="Z167" s="39">
        <f t="shared" si="45"/>
      </c>
      <c r="AA167" s="39">
        <f t="shared" si="46"/>
      </c>
      <c r="AB167" s="39">
        <f t="shared" si="47"/>
      </c>
      <c r="AC167" s="39">
        <f t="shared" si="48"/>
      </c>
      <c r="AD167" s="39">
        <f t="shared" si="49"/>
      </c>
      <c r="AE167" s="39">
        <f t="shared" si="50"/>
      </c>
      <c r="AF167" s="39"/>
      <c r="AX167" s="2">
        <v>0.01691854609820856</v>
      </c>
      <c r="AY167" s="39">
        <f t="shared" si="53"/>
        <v>-0.16263844140518846</v>
      </c>
      <c r="BA167" s="2">
        <f t="shared" si="51"/>
        <v>-0.1609551276182338</v>
      </c>
      <c r="BB167" s="37">
        <f t="shared" si="54"/>
        <v>10</v>
      </c>
      <c r="BD167" s="37">
        <f t="shared" si="56"/>
        <v>9.639854000000048</v>
      </c>
      <c r="BE167" s="2">
        <f t="shared" si="55"/>
        <v>0.020961430610489693</v>
      </c>
    </row>
    <row r="168" spans="1:57" ht="12.75">
      <c r="A168" s="1"/>
      <c r="B168" s="56"/>
      <c r="C168" s="5"/>
      <c r="D168" s="5"/>
      <c r="E168" s="5"/>
      <c r="F168" s="5"/>
      <c r="G168" s="5"/>
      <c r="H168" s="5"/>
      <c r="I168" s="70"/>
      <c r="J168" s="70"/>
      <c r="K168" s="70"/>
      <c r="L168" s="70"/>
      <c r="M168" s="70"/>
      <c r="N168" s="37">
        <f t="shared" si="52"/>
        <v>1</v>
      </c>
      <c r="V168" s="39">
        <f t="shared" si="41"/>
      </c>
      <c r="W168" s="39">
        <f t="shared" si="42"/>
      </c>
      <c r="X168" s="39">
        <f t="shared" si="43"/>
      </c>
      <c r="Y168" s="39">
        <f t="shared" si="44"/>
      </c>
      <c r="Z168" s="39">
        <f t="shared" si="45"/>
      </c>
      <c r="AA168" s="39">
        <f t="shared" si="46"/>
      </c>
      <c r="AB168" s="39">
        <f t="shared" si="47"/>
      </c>
      <c r="AC168" s="39">
        <f t="shared" si="48"/>
      </c>
      <c r="AD168" s="39">
        <f t="shared" si="49"/>
      </c>
      <c r="AE168" s="39">
        <f t="shared" si="50"/>
      </c>
      <c r="AF168" s="39"/>
      <c r="AX168" s="2">
        <v>-0.007208166753135778</v>
      </c>
      <c r="AY168" s="39">
        <f t="shared" si="53"/>
        <v>-0.16838289684598473</v>
      </c>
      <c r="BA168" s="2">
        <f t="shared" si="51"/>
        <v>-0.1609551276182338</v>
      </c>
      <c r="BB168" s="37">
        <f t="shared" si="54"/>
        <v>10</v>
      </c>
      <c r="BD168" s="37">
        <f t="shared" si="56"/>
        <v>9.655001600000048</v>
      </c>
      <c r="BE168" s="2">
        <f t="shared" si="55"/>
        <v>0.021215374082865567</v>
      </c>
    </row>
    <row r="169" spans="1:57" ht="12.75">
      <c r="A169" s="1"/>
      <c r="B169" s="56"/>
      <c r="C169" s="5"/>
      <c r="D169" s="5"/>
      <c r="E169" s="5"/>
      <c r="F169" s="5"/>
      <c r="G169" s="5"/>
      <c r="H169" s="5"/>
      <c r="I169" s="70"/>
      <c r="J169" s="70"/>
      <c r="K169" s="70"/>
      <c r="L169" s="70"/>
      <c r="M169" s="70"/>
      <c r="N169" s="37">
        <f t="shared" si="52"/>
        <v>1</v>
      </c>
      <c r="V169" s="39">
        <f t="shared" si="41"/>
      </c>
      <c r="W169" s="39">
        <f t="shared" si="42"/>
      </c>
      <c r="X169" s="39">
        <f t="shared" si="43"/>
      </c>
      <c r="Y169" s="39">
        <f t="shared" si="44"/>
      </c>
      <c r="Z169" s="39">
        <f t="shared" si="45"/>
      </c>
      <c r="AA169" s="39">
        <f t="shared" si="46"/>
      </c>
      <c r="AB169" s="39">
        <f t="shared" si="47"/>
      </c>
      <c r="AC169" s="39">
        <f t="shared" si="48"/>
      </c>
      <c r="AD169" s="39">
        <f t="shared" si="49"/>
      </c>
      <c r="AE169" s="39">
        <f t="shared" si="50"/>
      </c>
      <c r="AF169" s="39"/>
      <c r="AX169" s="2">
        <v>0.01942167424542985</v>
      </c>
      <c r="AY169" s="39">
        <f t="shared" si="53"/>
        <v>-0.1620424585129929</v>
      </c>
      <c r="BA169" s="2">
        <f t="shared" si="51"/>
        <v>-0.1609551276182338</v>
      </c>
      <c r="BB169" s="37">
        <f t="shared" si="54"/>
        <v>10</v>
      </c>
      <c r="BD169" s="37">
        <f t="shared" si="56"/>
        <v>9.670149200000049</v>
      </c>
      <c r="BE169" s="2">
        <f t="shared" si="55"/>
        <v>0.021471621036535552</v>
      </c>
    </row>
    <row r="170" spans="1:57" ht="12.75">
      <c r="A170" s="1"/>
      <c r="B170" s="56"/>
      <c r="C170" s="5"/>
      <c r="D170" s="5"/>
      <c r="E170" s="5"/>
      <c r="F170" s="5"/>
      <c r="G170" s="5"/>
      <c r="H170" s="5"/>
      <c r="I170" s="70"/>
      <c r="J170" s="70"/>
      <c r="K170" s="70"/>
      <c r="L170" s="70"/>
      <c r="M170" s="70"/>
      <c r="N170" s="37">
        <f t="shared" si="52"/>
        <v>1</v>
      </c>
      <c r="V170" s="39">
        <f t="shared" si="41"/>
      </c>
      <c r="W170" s="39">
        <f t="shared" si="42"/>
      </c>
      <c r="X170" s="39">
        <f t="shared" si="43"/>
      </c>
      <c r="Y170" s="39">
        <f t="shared" si="44"/>
      </c>
      <c r="Z170" s="39">
        <f t="shared" si="45"/>
      </c>
      <c r="AA170" s="39">
        <f t="shared" si="46"/>
      </c>
      <c r="AB170" s="39">
        <f t="shared" si="47"/>
      </c>
      <c r="AC170" s="39">
        <f t="shared" si="48"/>
      </c>
      <c r="AD170" s="39">
        <f t="shared" si="49"/>
      </c>
      <c r="AE170" s="39">
        <f t="shared" si="50"/>
      </c>
      <c r="AF170" s="39"/>
      <c r="AX170" s="2">
        <v>0.0010592974639118645</v>
      </c>
      <c r="AY170" s="39">
        <f t="shared" si="53"/>
        <v>-0.1664144529847829</v>
      </c>
      <c r="BA170" s="2">
        <f t="shared" si="51"/>
        <v>-0.1609551276182338</v>
      </c>
      <c r="BB170" s="37">
        <f t="shared" si="54"/>
        <v>10</v>
      </c>
      <c r="BD170" s="37">
        <f t="shared" si="56"/>
        <v>9.68529680000005</v>
      </c>
      <c r="BE170" s="2">
        <f t="shared" si="55"/>
        <v>0.021730180732910907</v>
      </c>
    </row>
    <row r="171" spans="1:57" ht="12.75">
      <c r="A171" s="1"/>
      <c r="B171" s="56"/>
      <c r="C171" s="5"/>
      <c r="D171" s="5"/>
      <c r="E171" s="5"/>
      <c r="F171" s="5"/>
      <c r="G171" s="5"/>
      <c r="H171" s="5"/>
      <c r="I171" s="70"/>
      <c r="J171" s="70"/>
      <c r="K171" s="70"/>
      <c r="L171" s="70"/>
      <c r="M171" s="70"/>
      <c r="N171" s="37">
        <f t="shared" si="52"/>
        <v>1</v>
      </c>
      <c r="V171" s="39">
        <f t="shared" si="41"/>
      </c>
      <c r="W171" s="39">
        <f t="shared" si="42"/>
      </c>
      <c r="X171" s="39">
        <f t="shared" si="43"/>
      </c>
      <c r="Y171" s="39">
        <f t="shared" si="44"/>
      </c>
      <c r="Z171" s="39">
        <f t="shared" si="45"/>
      </c>
      <c r="AA171" s="39">
        <f t="shared" si="46"/>
      </c>
      <c r="AB171" s="39">
        <f t="shared" si="47"/>
      </c>
      <c r="AC171" s="39">
        <f t="shared" si="48"/>
      </c>
      <c r="AD171" s="39">
        <f t="shared" si="49"/>
      </c>
      <c r="AE171" s="39">
        <f t="shared" si="50"/>
      </c>
      <c r="AF171" s="39"/>
      <c r="AX171" s="2">
        <v>0.008764610736411632</v>
      </c>
      <c r="AY171" s="39">
        <f t="shared" si="53"/>
        <v>-0.16457985458656868</v>
      </c>
      <c r="BA171" s="2">
        <f t="shared" si="51"/>
        <v>-0.1609551276182338</v>
      </c>
      <c r="BB171" s="37">
        <f t="shared" si="54"/>
        <v>10</v>
      </c>
      <c r="BD171" s="37">
        <f t="shared" si="56"/>
        <v>9.70044440000005</v>
      </c>
      <c r="BE171" s="2">
        <f t="shared" si="55"/>
        <v>0.02199106229382171</v>
      </c>
    </row>
    <row r="172" spans="1:57" ht="12.75">
      <c r="A172" s="1"/>
      <c r="B172" s="56"/>
      <c r="C172" s="5"/>
      <c r="D172" s="5"/>
      <c r="E172" s="5"/>
      <c r="F172" s="5"/>
      <c r="G172" s="5"/>
      <c r="H172" s="5"/>
      <c r="I172" s="70"/>
      <c r="J172" s="70"/>
      <c r="K172" s="70"/>
      <c r="L172" s="70"/>
      <c r="M172" s="70"/>
      <c r="N172" s="37">
        <f t="shared" si="52"/>
        <v>1</v>
      </c>
      <c r="V172" s="39">
        <f t="shared" si="41"/>
      </c>
      <c r="W172" s="39">
        <f t="shared" si="42"/>
      </c>
      <c r="X172" s="39">
        <f t="shared" si="43"/>
      </c>
      <c r="Y172" s="39">
        <f t="shared" si="44"/>
      </c>
      <c r="Z172" s="39">
        <f t="shared" si="45"/>
      </c>
      <c r="AA172" s="39">
        <f t="shared" si="46"/>
      </c>
      <c r="AB172" s="39">
        <f t="shared" si="47"/>
      </c>
      <c r="AC172" s="39">
        <f t="shared" si="48"/>
      </c>
      <c r="AD172" s="39">
        <f t="shared" si="49"/>
      </c>
      <c r="AE172" s="39">
        <f t="shared" si="50"/>
      </c>
      <c r="AF172" s="39"/>
      <c r="AX172" s="2">
        <v>-0.013800164799951171</v>
      </c>
      <c r="AY172" s="39">
        <f t="shared" si="53"/>
        <v>-0.16995242019046458</v>
      </c>
      <c r="BA172" s="2">
        <f t="shared" si="51"/>
        <v>-0.1609551276182338</v>
      </c>
      <c r="BB172" s="37">
        <f t="shared" si="54"/>
        <v>10</v>
      </c>
      <c r="BD172" s="37">
        <f t="shared" si="56"/>
        <v>9.71559200000005</v>
      </c>
      <c r="BE172" s="2">
        <f t="shared" si="55"/>
        <v>0.02225427469851472</v>
      </c>
    </row>
    <row r="173" spans="1:57" ht="12.75">
      <c r="A173" s="1"/>
      <c r="B173" s="56"/>
      <c r="C173" s="5"/>
      <c r="D173" s="5"/>
      <c r="E173" s="5"/>
      <c r="F173" s="5"/>
      <c r="G173" s="5"/>
      <c r="H173" s="5"/>
      <c r="I173" s="70"/>
      <c r="J173" s="70"/>
      <c r="K173" s="70"/>
      <c r="L173" s="70"/>
      <c r="M173" s="70"/>
      <c r="N173" s="37">
        <f t="shared" si="52"/>
        <v>1</v>
      </c>
      <c r="V173" s="39">
        <f t="shared" si="41"/>
      </c>
      <c r="W173" s="39">
        <f t="shared" si="42"/>
      </c>
      <c r="X173" s="39">
        <f t="shared" si="43"/>
      </c>
      <c r="Y173" s="39">
        <f t="shared" si="44"/>
      </c>
      <c r="Z173" s="39">
        <f t="shared" si="45"/>
      </c>
      <c r="AA173" s="39">
        <f t="shared" si="46"/>
      </c>
      <c r="AB173" s="39">
        <f t="shared" si="47"/>
      </c>
      <c r="AC173" s="39">
        <f t="shared" si="48"/>
      </c>
      <c r="AD173" s="39">
        <f t="shared" si="49"/>
      </c>
      <c r="AE173" s="39">
        <f t="shared" si="50"/>
      </c>
      <c r="AF173" s="39"/>
      <c r="AX173" s="2">
        <v>0.02701528977324747</v>
      </c>
      <c r="AY173" s="39">
        <f t="shared" si="53"/>
        <v>-0.1602344548158935</v>
      </c>
      <c r="BA173" s="2">
        <f t="shared" si="51"/>
        <v>-0.1609551276182338</v>
      </c>
      <c r="BB173" s="37">
        <f t="shared" si="54"/>
        <v>10</v>
      </c>
      <c r="BD173" s="37">
        <f t="shared" si="56"/>
        <v>9.730739600000051</v>
      </c>
      <c r="BE173" s="2">
        <f t="shared" si="55"/>
        <v>0.02251982678064086</v>
      </c>
    </row>
    <row r="174" spans="1:57" ht="12.75">
      <c r="A174" s="1"/>
      <c r="B174" s="56"/>
      <c r="C174" s="5"/>
      <c r="D174" s="5"/>
      <c r="E174" s="5"/>
      <c r="F174" s="5"/>
      <c r="G174" s="5"/>
      <c r="H174" s="5"/>
      <c r="I174" s="70"/>
      <c r="J174" s="70"/>
      <c r="K174" s="70"/>
      <c r="L174" s="70"/>
      <c r="M174" s="70"/>
      <c r="N174" s="37">
        <f t="shared" si="52"/>
        <v>1</v>
      </c>
      <c r="V174" s="39">
        <f t="shared" si="41"/>
      </c>
      <c r="W174" s="39">
        <f t="shared" si="42"/>
      </c>
      <c r="X174" s="39">
        <f t="shared" si="43"/>
      </c>
      <c r="Y174" s="39">
        <f t="shared" si="44"/>
      </c>
      <c r="Z174" s="39">
        <f t="shared" si="45"/>
      </c>
      <c r="AA174" s="39">
        <f t="shared" si="46"/>
      </c>
      <c r="AB174" s="39">
        <f t="shared" si="47"/>
      </c>
      <c r="AC174" s="39">
        <f t="shared" si="48"/>
      </c>
      <c r="AD174" s="39">
        <f t="shared" si="49"/>
      </c>
      <c r="AE174" s="39">
        <f t="shared" si="50"/>
      </c>
      <c r="AF174" s="39"/>
      <c r="AX174" s="2">
        <v>-0.02912656025879696</v>
      </c>
      <c r="AY174" s="39">
        <f t="shared" si="53"/>
        <v>-0.17360156196638024</v>
      </c>
      <c r="BA174" s="2">
        <f t="shared" si="51"/>
        <v>-0.1609551276182338</v>
      </c>
      <c r="BB174" s="37">
        <f t="shared" si="54"/>
        <v>10</v>
      </c>
      <c r="BD174" s="37">
        <f t="shared" si="56"/>
        <v>9.745887200000052</v>
      </c>
      <c r="BE174" s="2">
        <f t="shared" si="55"/>
        <v>0.022787727225232982</v>
      </c>
    </row>
    <row r="175" spans="1:57" ht="12.75">
      <c r="A175" s="1"/>
      <c r="B175" s="56"/>
      <c r="C175" s="5"/>
      <c r="D175" s="5"/>
      <c r="E175" s="5"/>
      <c r="F175" s="5"/>
      <c r="G175" s="5"/>
      <c r="H175" s="5"/>
      <c r="I175" s="70"/>
      <c r="J175" s="70"/>
      <c r="K175" s="70"/>
      <c r="L175" s="70"/>
      <c r="M175" s="70"/>
      <c r="N175" s="37">
        <f t="shared" si="52"/>
        <v>1</v>
      </c>
      <c r="V175" s="39">
        <f t="shared" si="41"/>
      </c>
      <c r="W175" s="39">
        <f t="shared" si="42"/>
      </c>
      <c r="X175" s="39">
        <f t="shared" si="43"/>
      </c>
      <c r="Y175" s="39">
        <f t="shared" si="44"/>
      </c>
      <c r="Z175" s="39">
        <f t="shared" si="45"/>
      </c>
      <c r="AA175" s="39">
        <f t="shared" si="46"/>
      </c>
      <c r="AB175" s="39">
        <f t="shared" si="47"/>
      </c>
      <c r="AC175" s="39">
        <f t="shared" si="48"/>
      </c>
      <c r="AD175" s="39">
        <f t="shared" si="49"/>
      </c>
      <c r="AE175" s="39">
        <f t="shared" si="50"/>
      </c>
      <c r="AF175" s="39"/>
      <c r="AX175" s="2">
        <v>0.013362529374065367</v>
      </c>
      <c r="AY175" s="39">
        <f t="shared" si="53"/>
        <v>-0.16348511205379399</v>
      </c>
      <c r="BA175" s="2">
        <f t="shared" si="51"/>
        <v>-0.1609551276182338</v>
      </c>
      <c r="BB175" s="37">
        <f t="shared" si="54"/>
        <v>10</v>
      </c>
      <c r="BD175" s="37">
        <f t="shared" si="56"/>
        <v>9.761034800000052</v>
      </c>
      <c r="BE175" s="2">
        <f t="shared" si="55"/>
        <v>0.02305798456567444</v>
      </c>
    </row>
    <row r="176" spans="1:57" ht="12.75">
      <c r="A176" s="1"/>
      <c r="B176" s="56"/>
      <c r="C176" s="5"/>
      <c r="D176" s="5"/>
      <c r="E176" s="5"/>
      <c r="F176" s="5"/>
      <c r="G176" s="5"/>
      <c r="H176" s="5"/>
      <c r="I176" s="70"/>
      <c r="J176" s="70"/>
      <c r="K176" s="70"/>
      <c r="L176" s="70"/>
      <c r="M176" s="70"/>
      <c r="N176" s="37">
        <f t="shared" si="52"/>
        <v>1</v>
      </c>
      <c r="V176" s="39">
        <f t="shared" si="41"/>
      </c>
      <c r="W176" s="39">
        <f t="shared" si="42"/>
      </c>
      <c r="X176" s="39">
        <f t="shared" si="43"/>
      </c>
      <c r="Y176" s="39">
        <f t="shared" si="44"/>
      </c>
      <c r="Z176" s="39">
        <f t="shared" si="45"/>
      </c>
      <c r="AA176" s="39">
        <f t="shared" si="46"/>
      </c>
      <c r="AB176" s="39">
        <f t="shared" si="47"/>
      </c>
      <c r="AC176" s="39">
        <f t="shared" si="48"/>
      </c>
      <c r="AD176" s="39">
        <f t="shared" si="49"/>
      </c>
      <c r="AE176" s="39">
        <f t="shared" si="50"/>
      </c>
      <c r="AF176" s="39"/>
      <c r="AX176" s="2">
        <v>0.01477065340128788</v>
      </c>
      <c r="AY176" s="39">
        <f t="shared" si="53"/>
        <v>-0.1631498444282648</v>
      </c>
      <c r="BA176" s="2">
        <f t="shared" si="51"/>
        <v>-0.1609551276182338</v>
      </c>
      <c r="BB176" s="37">
        <f t="shared" si="54"/>
        <v>10</v>
      </c>
      <c r="BD176" s="37">
        <f t="shared" si="56"/>
        <v>9.776182400000053</v>
      </c>
      <c r="BE176" s="2">
        <f t="shared" si="55"/>
        <v>0.023330607180658998</v>
      </c>
    </row>
    <row r="177" spans="1:57" ht="12.75">
      <c r="A177" s="1"/>
      <c r="B177" s="56"/>
      <c r="C177" s="5"/>
      <c r="D177" s="5"/>
      <c r="E177" s="5"/>
      <c r="F177" s="5"/>
      <c r="G177" s="5"/>
      <c r="H177" s="5"/>
      <c r="I177" s="70"/>
      <c r="J177" s="70"/>
      <c r="K177" s="70"/>
      <c r="L177" s="70"/>
      <c r="M177" s="70"/>
      <c r="N177" s="37">
        <f t="shared" si="52"/>
        <v>1</v>
      </c>
      <c r="V177" s="39">
        <f t="shared" si="41"/>
      </c>
      <c r="W177" s="39">
        <f t="shared" si="42"/>
      </c>
      <c r="X177" s="39">
        <f t="shared" si="43"/>
      </c>
      <c r="Y177" s="39">
        <f t="shared" si="44"/>
      </c>
      <c r="Z177" s="39">
        <f t="shared" si="45"/>
      </c>
      <c r="AA177" s="39">
        <f t="shared" si="46"/>
      </c>
      <c r="AB177" s="39">
        <f t="shared" si="47"/>
      </c>
      <c r="AC177" s="39">
        <f t="shared" si="48"/>
      </c>
      <c r="AD177" s="39">
        <f t="shared" si="49"/>
      </c>
      <c r="AE177" s="39">
        <f t="shared" si="50"/>
      </c>
      <c r="AF177" s="39"/>
      <c r="AX177" s="2">
        <v>-0.019260536515396588</v>
      </c>
      <c r="AY177" s="39">
        <f t="shared" si="53"/>
        <v>-0.17125250869414207</v>
      </c>
      <c r="BA177" s="2">
        <f t="shared" si="51"/>
        <v>-0.1609551276182338</v>
      </c>
      <c r="BB177" s="37">
        <f t="shared" si="54"/>
        <v>10</v>
      </c>
      <c r="BD177" s="37">
        <f t="shared" si="56"/>
        <v>9.791330000000054</v>
      </c>
      <c r="BE177" s="2">
        <f t="shared" si="55"/>
        <v>0.02360560329114257</v>
      </c>
    </row>
    <row r="178" spans="1:57" ht="12.75">
      <c r="A178" s="1"/>
      <c r="B178" s="56"/>
      <c r="C178" s="5"/>
      <c r="D178" s="5"/>
      <c r="E178" s="5"/>
      <c r="F178" s="5"/>
      <c r="G178" s="5"/>
      <c r="H178" s="5"/>
      <c r="I178" s="70"/>
      <c r="J178" s="70"/>
      <c r="K178" s="70"/>
      <c r="L178" s="70"/>
      <c r="M178" s="70"/>
      <c r="N178" s="37">
        <f t="shared" si="52"/>
        <v>1</v>
      </c>
      <c r="V178" s="39">
        <f t="shared" si="41"/>
      </c>
      <c r="W178" s="39">
        <f t="shared" si="42"/>
      </c>
      <c r="X178" s="39">
        <f t="shared" si="43"/>
      </c>
      <c r="Y178" s="39">
        <f t="shared" si="44"/>
      </c>
      <c r="Z178" s="39">
        <f t="shared" si="45"/>
      </c>
      <c r="AA178" s="39">
        <f t="shared" si="46"/>
      </c>
      <c r="AB178" s="39">
        <f t="shared" si="47"/>
      </c>
      <c r="AC178" s="39">
        <f t="shared" si="48"/>
      </c>
      <c r="AD178" s="39">
        <f t="shared" si="49"/>
      </c>
      <c r="AE178" s="39">
        <f t="shared" si="50"/>
      </c>
      <c r="AF178" s="39"/>
      <c r="AX178" s="2">
        <v>-0.028176213873714405</v>
      </c>
      <c r="AY178" s="39">
        <f t="shared" si="53"/>
        <v>-0.17337528901755106</v>
      </c>
      <c r="BA178" s="2">
        <f t="shared" si="51"/>
        <v>-0.1609551276182338</v>
      </c>
      <c r="BB178" s="37">
        <f t="shared" si="54"/>
        <v>10</v>
      </c>
      <c r="BD178" s="37">
        <f t="shared" si="56"/>
        <v>9.806477600000054</v>
      </c>
      <c r="BE178" s="2">
        <f t="shared" si="55"/>
        <v>0.023882980957287577</v>
      </c>
    </row>
    <row r="179" spans="1:57" ht="12.75">
      <c r="A179" s="1"/>
      <c r="B179" s="56"/>
      <c r="C179" s="5"/>
      <c r="D179" s="5"/>
      <c r="E179" s="5"/>
      <c r="F179" s="5"/>
      <c r="G179" s="5"/>
      <c r="H179" s="5"/>
      <c r="I179" s="70"/>
      <c r="J179" s="70"/>
      <c r="K179" s="70"/>
      <c r="L179" s="70"/>
      <c r="M179" s="70"/>
      <c r="N179" s="37">
        <f t="shared" si="52"/>
        <v>1</v>
      </c>
      <c r="V179" s="39">
        <f t="shared" si="41"/>
      </c>
      <c r="W179" s="39">
        <f t="shared" si="42"/>
      </c>
      <c r="X179" s="39">
        <f t="shared" si="43"/>
      </c>
      <c r="Y179" s="39">
        <f t="shared" si="44"/>
      </c>
      <c r="Z179" s="39">
        <f t="shared" si="45"/>
      </c>
      <c r="AA179" s="39">
        <f t="shared" si="46"/>
      </c>
      <c r="AB179" s="39">
        <f t="shared" si="47"/>
      </c>
      <c r="AC179" s="39">
        <f t="shared" si="48"/>
      </c>
      <c r="AD179" s="39">
        <f t="shared" si="49"/>
      </c>
      <c r="AE179" s="39">
        <f t="shared" si="50"/>
      </c>
      <c r="AF179" s="39"/>
      <c r="AX179" s="2">
        <v>0.0028446302682576946</v>
      </c>
      <c r="AY179" s="39">
        <f t="shared" si="53"/>
        <v>-0.16598937374565295</v>
      </c>
      <c r="BA179" s="2">
        <f t="shared" si="51"/>
        <v>-0.1609551276182338</v>
      </c>
      <c r="BB179" s="37">
        <f t="shared" si="54"/>
        <v>10</v>
      </c>
      <c r="BD179" s="37">
        <f t="shared" si="56"/>
        <v>9.821625200000055</v>
      </c>
      <c r="BE179" s="2">
        <f t="shared" si="55"/>
        <v>0.024162748075400167</v>
      </c>
    </row>
    <row r="180" spans="1:57" ht="12.75">
      <c r="A180" s="1"/>
      <c r="B180" s="56"/>
      <c r="C180" s="5"/>
      <c r="D180" s="5"/>
      <c r="E180" s="5"/>
      <c r="F180" s="5"/>
      <c r="G180" s="5"/>
      <c r="H180" s="5"/>
      <c r="I180" s="70"/>
      <c r="J180" s="70"/>
      <c r="K180" s="70"/>
      <c r="L180" s="70"/>
      <c r="M180" s="70"/>
      <c r="N180" s="37">
        <f t="shared" si="52"/>
        <v>1</v>
      </c>
      <c r="V180" s="39">
        <f t="shared" si="41"/>
      </c>
      <c r="W180" s="39">
        <f t="shared" si="42"/>
      </c>
      <c r="X180" s="39">
        <f t="shared" si="43"/>
      </c>
      <c r="Y180" s="39">
        <f t="shared" si="44"/>
      </c>
      <c r="Z180" s="39">
        <f t="shared" si="45"/>
      </c>
      <c r="AA180" s="39">
        <f t="shared" si="46"/>
      </c>
      <c r="AB180" s="39">
        <f t="shared" si="47"/>
      </c>
      <c r="AC180" s="39">
        <f t="shared" si="48"/>
      </c>
      <c r="AD180" s="39">
        <f t="shared" si="49"/>
      </c>
      <c r="AE180" s="39">
        <f t="shared" si="50"/>
      </c>
      <c r="AF180" s="39"/>
      <c r="AX180" s="2">
        <v>0.013188573870052185</v>
      </c>
      <c r="AY180" s="39">
        <f t="shared" si="53"/>
        <v>-0.16352653003093998</v>
      </c>
      <c r="BA180" s="2">
        <f t="shared" si="51"/>
        <v>-0.1609551276182338</v>
      </c>
      <c r="BB180" s="37">
        <f t="shared" si="54"/>
        <v>10</v>
      </c>
      <c r="BD180" s="37">
        <f t="shared" si="56"/>
        <v>9.836772800000055</v>
      </c>
      <c r="BE180" s="2">
        <f t="shared" si="55"/>
        <v>0.024444912374861186</v>
      </c>
    </row>
    <row r="181" spans="1:57" ht="12.75">
      <c r="A181" s="1"/>
      <c r="B181" s="56"/>
      <c r="C181" s="5"/>
      <c r="D181" s="5"/>
      <c r="E181" s="5"/>
      <c r="F181" s="5"/>
      <c r="G181" s="5"/>
      <c r="H181" s="5"/>
      <c r="I181" s="70"/>
      <c r="J181" s="70"/>
      <c r="K181" s="70"/>
      <c r="L181" s="70"/>
      <c r="M181" s="70"/>
      <c r="N181" s="37">
        <f t="shared" si="52"/>
        <v>1</v>
      </c>
      <c r="V181" s="39">
        <f t="shared" si="41"/>
      </c>
      <c r="W181" s="39">
        <f t="shared" si="42"/>
      </c>
      <c r="X181" s="39">
        <f t="shared" si="43"/>
      </c>
      <c r="Y181" s="39">
        <f t="shared" si="44"/>
      </c>
      <c r="Z181" s="39">
        <f t="shared" si="45"/>
      </c>
      <c r="AA181" s="39">
        <f t="shared" si="46"/>
      </c>
      <c r="AB181" s="39">
        <f t="shared" si="47"/>
      </c>
      <c r="AC181" s="39">
        <f t="shared" si="48"/>
      </c>
      <c r="AD181" s="39">
        <f t="shared" si="49"/>
      </c>
      <c r="AE181" s="39">
        <f t="shared" si="50"/>
      </c>
      <c r="AF181" s="39"/>
      <c r="AX181" s="2">
        <v>0.013280129398480181</v>
      </c>
      <c r="AY181" s="39">
        <f t="shared" si="53"/>
        <v>-0.1635047310956</v>
      </c>
      <c r="BA181" s="2">
        <f t="shared" si="51"/>
        <v>-0.1609551276182338</v>
      </c>
      <c r="BB181" s="37">
        <f t="shared" si="54"/>
        <v>10</v>
      </c>
      <c r="BD181" s="37">
        <f t="shared" si="56"/>
        <v>9.851920400000056</v>
      </c>
      <c r="BE181" s="2">
        <f t="shared" si="55"/>
        <v>0.024729481415051317</v>
      </c>
    </row>
    <row r="182" spans="1:57" ht="12.75">
      <c r="A182" s="1"/>
      <c r="B182" s="56"/>
      <c r="C182" s="5"/>
      <c r="D182" s="5"/>
      <c r="E182" s="5"/>
      <c r="F182" s="5"/>
      <c r="G182" s="5"/>
      <c r="H182" s="5"/>
      <c r="I182" s="70"/>
      <c r="J182" s="70"/>
      <c r="K182" s="70"/>
      <c r="L182" s="70"/>
      <c r="M182" s="70"/>
      <c r="N182" s="37">
        <f t="shared" si="52"/>
        <v>1</v>
      </c>
      <c r="V182" s="39">
        <f t="shared" si="41"/>
      </c>
      <c r="W182" s="39">
        <f t="shared" si="42"/>
      </c>
      <c r="X182" s="39">
        <f t="shared" si="43"/>
      </c>
      <c r="Y182" s="39">
        <f t="shared" si="44"/>
      </c>
      <c r="Z182" s="39">
        <f t="shared" si="45"/>
      </c>
      <c r="AA182" s="39">
        <f t="shared" si="46"/>
      </c>
      <c r="AB182" s="39">
        <f t="shared" si="47"/>
      </c>
      <c r="AC182" s="39">
        <f t="shared" si="48"/>
      </c>
      <c r="AD182" s="39">
        <f t="shared" si="49"/>
      </c>
      <c r="AE182" s="39">
        <f t="shared" si="50"/>
      </c>
      <c r="AF182" s="39"/>
      <c r="AX182" s="2">
        <v>0.005615100558488725</v>
      </c>
      <c r="AY182" s="39">
        <f t="shared" si="53"/>
        <v>-0.1653297379622646</v>
      </c>
      <c r="BA182" s="2">
        <f t="shared" si="51"/>
        <v>-0.1609551276182338</v>
      </c>
      <c r="BB182" s="37">
        <f t="shared" si="54"/>
        <v>10</v>
      </c>
      <c r="BD182" s="37">
        <f t="shared" si="56"/>
        <v>9.867068000000057</v>
      </c>
      <c r="BE182" s="2">
        <f t="shared" si="55"/>
        <v>0.025016462582270995</v>
      </c>
    </row>
    <row r="183" spans="1:57" ht="12.75">
      <c r="A183" s="1"/>
      <c r="B183" s="56"/>
      <c r="C183" s="5"/>
      <c r="D183" s="5"/>
      <c r="E183" s="5"/>
      <c r="F183" s="5"/>
      <c r="G183" s="5"/>
      <c r="H183" s="5"/>
      <c r="I183" s="70"/>
      <c r="J183" s="70"/>
      <c r="K183" s="70"/>
      <c r="L183" s="70"/>
      <c r="M183" s="70"/>
      <c r="N183" s="37">
        <f t="shared" si="52"/>
        <v>1</v>
      </c>
      <c r="V183" s="39">
        <f t="shared" si="41"/>
      </c>
      <c r="W183" s="39">
        <f t="shared" si="42"/>
      </c>
      <c r="X183" s="39">
        <f t="shared" si="43"/>
      </c>
      <c r="Y183" s="39">
        <f t="shared" si="44"/>
      </c>
      <c r="Z183" s="39">
        <f t="shared" si="45"/>
      </c>
      <c r="AA183" s="39">
        <f t="shared" si="46"/>
      </c>
      <c r="AB183" s="39">
        <f t="shared" si="47"/>
      </c>
      <c r="AC183" s="39">
        <f t="shared" si="48"/>
      </c>
      <c r="AD183" s="39">
        <f t="shared" si="49"/>
      </c>
      <c r="AE183" s="39">
        <f t="shared" si="50"/>
      </c>
      <c r="AF183" s="39"/>
      <c r="AX183" s="2">
        <v>0.0028281502731406574</v>
      </c>
      <c r="AY183" s="39">
        <f t="shared" si="53"/>
        <v>-0.16599329755401415</v>
      </c>
      <c r="BA183" s="2">
        <f t="shared" si="51"/>
        <v>-0.1609551276182338</v>
      </c>
      <c r="BB183" s="37">
        <f t="shared" si="54"/>
        <v>10</v>
      </c>
      <c r="BD183" s="37">
        <f t="shared" si="56"/>
        <v>9.882215600000057</v>
      </c>
      <c r="BE183" s="2">
        <f t="shared" si="55"/>
        <v>0.025305863086655847</v>
      </c>
    </row>
    <row r="184" spans="1:57" ht="12.75">
      <c r="A184" s="1"/>
      <c r="B184" s="56"/>
      <c r="C184" s="5"/>
      <c r="D184" s="5"/>
      <c r="E184" s="5"/>
      <c r="F184" s="5"/>
      <c r="G184" s="5"/>
      <c r="H184" s="5"/>
      <c r="I184" s="70"/>
      <c r="J184" s="70"/>
      <c r="K184" s="70"/>
      <c r="L184" s="70"/>
      <c r="M184" s="70"/>
      <c r="N184" s="37">
        <f t="shared" si="52"/>
        <v>1</v>
      </c>
      <c r="V184" s="39">
        <f t="shared" si="41"/>
      </c>
      <c r="W184" s="39">
        <f t="shared" si="42"/>
      </c>
      <c r="X184" s="39">
        <f t="shared" si="43"/>
      </c>
      <c r="Y184" s="39">
        <f t="shared" si="44"/>
      </c>
      <c r="Z184" s="39">
        <f t="shared" si="45"/>
      </c>
      <c r="AA184" s="39">
        <f t="shared" si="46"/>
      </c>
      <c r="AB184" s="39">
        <f t="shared" si="47"/>
      </c>
      <c r="AC184" s="39">
        <f t="shared" si="48"/>
      </c>
      <c r="AD184" s="39">
        <f t="shared" si="49"/>
      </c>
      <c r="AE184" s="39">
        <f t="shared" si="50"/>
      </c>
      <c r="AF184" s="39"/>
      <c r="AX184" s="2">
        <v>0.02240821558275094</v>
      </c>
      <c r="AY184" s="39">
        <f t="shared" si="53"/>
        <v>-0.16133137724220217</v>
      </c>
      <c r="BA184" s="2">
        <f t="shared" si="51"/>
        <v>-0.1609551276182338</v>
      </c>
      <c r="BB184" s="37">
        <f t="shared" si="54"/>
        <v>10</v>
      </c>
      <c r="BD184" s="37">
        <f t="shared" si="56"/>
        <v>9.897363200000058</v>
      </c>
      <c r="BE184" s="2">
        <f t="shared" si="55"/>
        <v>0.025597689959088062</v>
      </c>
    </row>
    <row r="185" spans="1:57" ht="12.75">
      <c r="A185" s="1"/>
      <c r="B185" s="56"/>
      <c r="C185" s="5"/>
      <c r="D185" s="5"/>
      <c r="E185" s="5"/>
      <c r="F185" s="5"/>
      <c r="G185" s="5"/>
      <c r="H185" s="5"/>
      <c r="I185" s="70"/>
      <c r="J185" s="70"/>
      <c r="K185" s="70"/>
      <c r="L185" s="70"/>
      <c r="M185" s="70"/>
      <c r="N185" s="37">
        <f t="shared" si="52"/>
        <v>1</v>
      </c>
      <c r="V185" s="39">
        <f t="shared" si="41"/>
      </c>
      <c r="W185" s="39">
        <f t="shared" si="42"/>
      </c>
      <c r="X185" s="39">
        <f t="shared" si="43"/>
      </c>
      <c r="Y185" s="39">
        <f t="shared" si="44"/>
      </c>
      <c r="Z185" s="39">
        <f t="shared" si="45"/>
      </c>
      <c r="AA185" s="39">
        <f t="shared" si="46"/>
      </c>
      <c r="AB185" s="39">
        <f t="shared" si="47"/>
      </c>
      <c r="AC185" s="39">
        <f t="shared" si="48"/>
      </c>
      <c r="AD185" s="39">
        <f t="shared" si="49"/>
      </c>
      <c r="AE185" s="39">
        <f t="shared" si="50"/>
      </c>
      <c r="AF185" s="39"/>
      <c r="AX185" s="2">
        <v>-0.02162450025940733</v>
      </c>
      <c r="AY185" s="39">
        <f t="shared" si="53"/>
        <v>-0.17181535720462082</v>
      </c>
      <c r="BA185" s="2">
        <f t="shared" si="51"/>
        <v>-0.1609551276182338</v>
      </c>
      <c r="BB185" s="37">
        <f t="shared" si="54"/>
        <v>10</v>
      </c>
      <c r="BD185" s="37">
        <f t="shared" si="56"/>
        <v>9.912510800000058</v>
      </c>
      <c r="BE185" s="2">
        <f t="shared" si="55"/>
        <v>0.02589195004810449</v>
      </c>
    </row>
    <row r="186" spans="1:57" ht="12.75">
      <c r="A186" s="1"/>
      <c r="B186" s="56"/>
      <c r="C186" s="5"/>
      <c r="D186" s="5"/>
      <c r="E186" s="5"/>
      <c r="F186" s="5"/>
      <c r="G186" s="5"/>
      <c r="H186" s="5"/>
      <c r="I186" s="70"/>
      <c r="J186" s="70"/>
      <c r="K186" s="70"/>
      <c r="L186" s="70"/>
      <c r="M186" s="70"/>
      <c r="N186" s="37">
        <f t="shared" si="52"/>
        <v>1</v>
      </c>
      <c r="V186" s="39">
        <f t="shared" si="41"/>
      </c>
      <c r="W186" s="39">
        <f t="shared" si="42"/>
      </c>
      <c r="X186" s="39">
        <f t="shared" si="43"/>
      </c>
      <c r="Y186" s="39">
        <f t="shared" si="44"/>
      </c>
      <c r="Z186" s="39">
        <f t="shared" si="45"/>
      </c>
      <c r="AA186" s="39">
        <f t="shared" si="46"/>
      </c>
      <c r="AB186" s="39">
        <f t="shared" si="47"/>
      </c>
      <c r="AC186" s="39">
        <f t="shared" si="48"/>
      </c>
      <c r="AD186" s="39">
        <f t="shared" si="49"/>
      </c>
      <c r="AE186" s="39">
        <f t="shared" si="50"/>
      </c>
      <c r="AF186" s="39"/>
      <c r="AX186" s="2">
        <v>0.011247596667378762</v>
      </c>
      <c r="AY186" s="39">
        <f t="shared" si="53"/>
        <v>-0.16398866746014792</v>
      </c>
      <c r="BA186" s="2">
        <f t="shared" si="51"/>
        <v>-0.1609551276182338</v>
      </c>
      <c r="BB186" s="37">
        <f t="shared" si="54"/>
        <v>10</v>
      </c>
      <c r="BD186" s="37">
        <f t="shared" si="56"/>
        <v>9.927658400000059</v>
      </c>
      <c r="BE186" s="2">
        <f t="shared" si="55"/>
        <v>0.02618865001680205</v>
      </c>
    </row>
    <row r="187" spans="1:57" ht="12.75">
      <c r="A187" s="1"/>
      <c r="B187" s="56"/>
      <c r="C187" s="5"/>
      <c r="D187" s="5"/>
      <c r="E187" s="5"/>
      <c r="F187" s="5"/>
      <c r="G187" s="5"/>
      <c r="H187" s="5"/>
      <c r="I187" s="70"/>
      <c r="J187" s="70"/>
      <c r="K187" s="70"/>
      <c r="L187" s="70"/>
      <c r="M187" s="70"/>
      <c r="N187" s="37">
        <f t="shared" si="52"/>
        <v>1</v>
      </c>
      <c r="V187" s="39">
        <f t="shared" si="41"/>
      </c>
      <c r="W187" s="39">
        <f t="shared" si="42"/>
      </c>
      <c r="X187" s="39">
        <f t="shared" si="43"/>
      </c>
      <c r="Y187" s="39">
        <f t="shared" si="44"/>
      </c>
      <c r="Z187" s="39">
        <f t="shared" si="45"/>
      </c>
      <c r="AA187" s="39">
        <f t="shared" si="46"/>
      </c>
      <c r="AB187" s="39">
        <f t="shared" si="47"/>
      </c>
      <c r="AC187" s="39">
        <f t="shared" si="48"/>
      </c>
      <c r="AD187" s="39">
        <f t="shared" si="49"/>
      </c>
      <c r="AE187" s="39">
        <f t="shared" si="50"/>
      </c>
      <c r="AF187" s="39"/>
      <c r="AX187" s="2">
        <v>-0.01436231574449904</v>
      </c>
      <c r="AY187" s="39">
        <f t="shared" si="53"/>
        <v>-0.17008626565345217</v>
      </c>
      <c r="BA187" s="2">
        <f t="shared" si="51"/>
        <v>-0.1609551276182338</v>
      </c>
      <c r="BB187" s="37">
        <f t="shared" si="54"/>
        <v>10</v>
      </c>
      <c r="BD187" s="37">
        <f t="shared" si="56"/>
        <v>9.94280600000006</v>
      </c>
      <c r="BE187" s="2">
        <f t="shared" si="55"/>
        <v>0.026487796339740997</v>
      </c>
    </row>
    <row r="188" spans="1:57" ht="12.75">
      <c r="A188" s="1"/>
      <c r="B188" s="56"/>
      <c r="C188" s="5"/>
      <c r="D188" s="5"/>
      <c r="E188" s="5"/>
      <c r="F188" s="5"/>
      <c r="G188" s="5"/>
      <c r="H188" s="5"/>
      <c r="I188" s="70"/>
      <c r="J188" s="70"/>
      <c r="K188" s="70"/>
      <c r="L188" s="70"/>
      <c r="M188" s="70"/>
      <c r="N188" s="37">
        <f t="shared" si="52"/>
        <v>1</v>
      </c>
      <c r="V188" s="39">
        <f t="shared" si="41"/>
      </c>
      <c r="W188" s="39">
        <f t="shared" si="42"/>
      </c>
      <c r="X188" s="39">
        <f t="shared" si="43"/>
      </c>
      <c r="Y188" s="39">
        <f t="shared" si="44"/>
      </c>
      <c r="Z188" s="39">
        <f t="shared" si="45"/>
      </c>
      <c r="AA188" s="39">
        <f t="shared" si="46"/>
      </c>
      <c r="AB188" s="39">
        <f t="shared" si="47"/>
      </c>
      <c r="AC188" s="39">
        <f t="shared" si="48"/>
      </c>
      <c r="AD188" s="39">
        <f t="shared" si="49"/>
      </c>
      <c r="AE188" s="39">
        <f t="shared" si="50"/>
      </c>
      <c r="AF188" s="39"/>
      <c r="AX188" s="2">
        <v>0.007479171117282635</v>
      </c>
      <c r="AY188" s="39">
        <f t="shared" si="53"/>
        <v>-0.16488591163874225</v>
      </c>
      <c r="BA188" s="2">
        <f t="shared" si="51"/>
        <v>-0.1609551276182338</v>
      </c>
      <c r="BB188" s="37">
        <f t="shared" si="54"/>
        <v>10</v>
      </c>
      <c r="BD188" s="37">
        <f t="shared" si="56"/>
        <v>9.95795360000006</v>
      </c>
      <c r="BE188" s="2">
        <f t="shared" si="55"/>
        <v>0.026789395299846915</v>
      </c>
    </row>
    <row r="189" spans="1:57" ht="12.75">
      <c r="A189" s="1"/>
      <c r="B189" s="56"/>
      <c r="C189" s="5"/>
      <c r="D189" s="5"/>
      <c r="E189" s="5"/>
      <c r="F189" s="5"/>
      <c r="G189" s="5"/>
      <c r="H189" s="5"/>
      <c r="I189" s="70"/>
      <c r="J189" s="70"/>
      <c r="K189" s="70"/>
      <c r="L189" s="70"/>
      <c r="M189" s="70"/>
      <c r="N189" s="37">
        <f t="shared" si="52"/>
        <v>1</v>
      </c>
      <c r="V189" s="39">
        <f t="shared" si="41"/>
      </c>
      <c r="W189" s="39">
        <f t="shared" si="42"/>
      </c>
      <c r="X189" s="39">
        <f t="shared" si="43"/>
      </c>
      <c r="Y189" s="39">
        <f t="shared" si="44"/>
      </c>
      <c r="Z189" s="39">
        <f t="shared" si="45"/>
      </c>
      <c r="AA189" s="39">
        <f t="shared" si="46"/>
      </c>
      <c r="AB189" s="39">
        <f t="shared" si="47"/>
      </c>
      <c r="AC189" s="39">
        <f t="shared" si="48"/>
      </c>
      <c r="AD189" s="39">
        <f t="shared" si="49"/>
      </c>
      <c r="AE189" s="39">
        <f t="shared" si="50"/>
      </c>
      <c r="AF189" s="39"/>
      <c r="AX189" s="2">
        <v>0.004807580797753841</v>
      </c>
      <c r="AY189" s="39">
        <f t="shared" si="53"/>
        <v>-0.1655220045719634</v>
      </c>
      <c r="BA189" s="2">
        <f t="shared" si="51"/>
        <v>-0.1609551276182338</v>
      </c>
      <c r="BB189" s="37">
        <f t="shared" si="54"/>
        <v>10</v>
      </c>
      <c r="BD189" s="37">
        <f t="shared" si="56"/>
        <v>9.97310120000006</v>
      </c>
      <c r="BE189" s="2">
        <f t="shared" si="55"/>
        <v>0.02709345298531179</v>
      </c>
    </row>
    <row r="190" spans="1:57" ht="12.75">
      <c r="A190" s="1"/>
      <c r="B190" s="56"/>
      <c r="C190" s="5"/>
      <c r="D190" s="5"/>
      <c r="E190" s="5"/>
      <c r="F190" s="5"/>
      <c r="G190" s="5"/>
      <c r="H190" s="5"/>
      <c r="I190" s="70"/>
      <c r="J190" s="70"/>
      <c r="K190" s="70"/>
      <c r="L190" s="70"/>
      <c r="M190" s="70"/>
      <c r="N190" s="37">
        <f t="shared" si="52"/>
        <v>1</v>
      </c>
      <c r="V190" s="39">
        <f t="shared" si="41"/>
      </c>
      <c r="W190" s="39">
        <f t="shared" si="42"/>
      </c>
      <c r="X190" s="39">
        <f t="shared" si="43"/>
      </c>
      <c r="Y190" s="39">
        <f t="shared" si="44"/>
      </c>
      <c r="Z190" s="39">
        <f t="shared" si="45"/>
      </c>
      <c r="AA190" s="39">
        <f t="shared" si="46"/>
      </c>
      <c r="AB190" s="39">
        <f t="shared" si="47"/>
      </c>
      <c r="AC190" s="39">
        <f t="shared" si="48"/>
      </c>
      <c r="AD190" s="39">
        <f t="shared" si="49"/>
      </c>
      <c r="AE190" s="39">
        <f t="shared" si="50"/>
      </c>
      <c r="AF190" s="39"/>
      <c r="AX190" s="2">
        <v>-0.019430829798272653</v>
      </c>
      <c r="AY190" s="39">
        <f t="shared" si="53"/>
        <v>-0.17129305471387446</v>
      </c>
      <c r="BA190" s="2">
        <f t="shared" si="51"/>
        <v>-0.1609551276182338</v>
      </c>
      <c r="BB190" s="37">
        <f t="shared" si="54"/>
        <v>10</v>
      </c>
      <c r="BD190" s="37">
        <f t="shared" si="56"/>
        <v>9.988248800000061</v>
      </c>
      <c r="BE190" s="2">
        <f t="shared" si="55"/>
        <v>0.02739997528649514</v>
      </c>
    </row>
    <row r="191" spans="1:57" ht="12.75">
      <c r="A191" s="1"/>
      <c r="B191" s="56"/>
      <c r="C191" s="5"/>
      <c r="D191" s="5"/>
      <c r="E191" s="5"/>
      <c r="F191" s="5"/>
      <c r="G191" s="5"/>
      <c r="H191" s="5"/>
      <c r="I191" s="70"/>
      <c r="J191" s="70"/>
      <c r="K191" s="70"/>
      <c r="L191" s="70"/>
      <c r="M191" s="70"/>
      <c r="N191" s="37">
        <f t="shared" si="52"/>
        <v>1</v>
      </c>
      <c r="V191" s="39">
        <f t="shared" si="41"/>
      </c>
      <c r="W191" s="39">
        <f t="shared" si="42"/>
      </c>
      <c r="X191" s="39">
        <f t="shared" si="43"/>
      </c>
      <c r="Y191" s="39">
        <f t="shared" si="44"/>
      </c>
      <c r="Z191" s="39">
        <f t="shared" si="45"/>
      </c>
      <c r="AA191" s="39">
        <f t="shared" si="46"/>
      </c>
      <c r="AB191" s="39">
        <f t="shared" si="47"/>
      </c>
      <c r="AC191" s="39">
        <f t="shared" si="48"/>
      </c>
      <c r="AD191" s="39">
        <f t="shared" si="49"/>
      </c>
      <c r="AE191" s="39">
        <f t="shared" si="50"/>
      </c>
      <c r="AF191" s="39"/>
      <c r="AX191" s="2">
        <v>0.011141392254402298</v>
      </c>
      <c r="AY191" s="39">
        <f t="shared" si="53"/>
        <v>-0.16401395422514234</v>
      </c>
      <c r="BA191" s="2">
        <f t="shared" si="51"/>
        <v>-0.1609551276182338</v>
      </c>
      <c r="BB191" s="37">
        <f t="shared" si="54"/>
        <v>10</v>
      </c>
      <c r="BD191" s="37">
        <f t="shared" si="56"/>
        <v>10.003396400000062</v>
      </c>
      <c r="BE191" s="2">
        <f t="shared" si="55"/>
        <v>0.02770896789282562</v>
      </c>
    </row>
    <row r="192" spans="1:57" ht="12.75">
      <c r="A192" s="1"/>
      <c r="B192" s="56"/>
      <c r="C192" s="5"/>
      <c r="D192" s="5"/>
      <c r="E192" s="5"/>
      <c r="F192" s="5"/>
      <c r="G192" s="5"/>
      <c r="H192" s="5"/>
      <c r="I192" s="70"/>
      <c r="J192" s="70"/>
      <c r="K192" s="70"/>
      <c r="L192" s="70"/>
      <c r="M192" s="70"/>
      <c r="N192" s="37">
        <f t="shared" si="52"/>
        <v>1</v>
      </c>
      <c r="V192" s="39">
        <f t="shared" si="41"/>
      </c>
      <c r="W192" s="39">
        <f t="shared" si="42"/>
      </c>
      <c r="X192" s="39">
        <f t="shared" si="43"/>
      </c>
      <c r="Y192" s="39">
        <f t="shared" si="44"/>
      </c>
      <c r="Z192" s="39">
        <f t="shared" si="45"/>
      </c>
      <c r="AA192" s="39">
        <f t="shared" si="46"/>
      </c>
      <c r="AB192" s="39">
        <f t="shared" si="47"/>
      </c>
      <c r="AC192" s="39">
        <f t="shared" si="48"/>
      </c>
      <c r="AD192" s="39">
        <f t="shared" si="49"/>
      </c>
      <c r="AE192" s="39">
        <f t="shared" si="50"/>
      </c>
      <c r="AF192" s="39"/>
      <c r="AX192" s="2">
        <v>0.01254219183935057</v>
      </c>
      <c r="AY192" s="39">
        <f t="shared" si="53"/>
        <v>-0.16368043051444037</v>
      </c>
      <c r="BA192" s="2">
        <f t="shared" si="51"/>
        <v>-0.1609551276182338</v>
      </c>
      <c r="BB192" s="37">
        <f t="shared" si="54"/>
        <v>10</v>
      </c>
      <c r="BD192" s="37">
        <f t="shared" si="56"/>
        <v>10.018544000000063</v>
      </c>
      <c r="BE192" s="2">
        <f t="shared" si="55"/>
        <v>0.02802043628970397</v>
      </c>
    </row>
    <row r="193" spans="1:57" ht="12.75">
      <c r="A193" s="1"/>
      <c r="B193" s="56"/>
      <c r="C193" s="5"/>
      <c r="D193" s="5"/>
      <c r="E193" s="5"/>
      <c r="F193" s="5"/>
      <c r="G193" s="5"/>
      <c r="H193" s="5"/>
      <c r="I193" s="70"/>
      <c r="J193" s="70"/>
      <c r="K193" s="70"/>
      <c r="L193" s="70"/>
      <c r="M193" s="70"/>
      <c r="N193" s="37">
        <f t="shared" si="52"/>
        <v>1</v>
      </c>
      <c r="V193" s="39">
        <f t="shared" si="41"/>
      </c>
      <c r="W193" s="39">
        <f t="shared" si="42"/>
      </c>
      <c r="X193" s="39">
        <f t="shared" si="43"/>
      </c>
      <c r="Y193" s="39">
        <f t="shared" si="44"/>
      </c>
      <c r="Z193" s="39">
        <f t="shared" si="45"/>
      </c>
      <c r="AA193" s="39">
        <f t="shared" si="46"/>
      </c>
      <c r="AB193" s="39">
        <f t="shared" si="47"/>
      </c>
      <c r="AC193" s="39">
        <f t="shared" si="48"/>
      </c>
      <c r="AD193" s="39">
        <f t="shared" si="49"/>
      </c>
      <c r="AE193" s="39">
        <f t="shared" si="50"/>
      </c>
      <c r="AF193" s="39"/>
      <c r="AX193" s="2">
        <v>-0.02106784264656514</v>
      </c>
      <c r="AY193" s="39">
        <f t="shared" si="53"/>
        <v>-0.17168281967775362</v>
      </c>
      <c r="BA193" s="2">
        <f t="shared" si="51"/>
        <v>-0.1609551276182338</v>
      </c>
      <c r="BB193" s="37">
        <f t="shared" si="54"/>
        <v>10</v>
      </c>
      <c r="BD193" s="37">
        <f t="shared" si="56"/>
        <v>10.033691600000063</v>
      </c>
      <c r="BE193" s="2">
        <f t="shared" si="55"/>
        <v>0.02833438575540785</v>
      </c>
    </row>
    <row r="194" spans="1:57" ht="12.75">
      <c r="A194" s="1"/>
      <c r="B194" s="56"/>
      <c r="C194" s="5"/>
      <c r="D194" s="5"/>
      <c r="E194" s="5"/>
      <c r="F194" s="5"/>
      <c r="G194" s="5"/>
      <c r="H194" s="5"/>
      <c r="I194" s="70"/>
      <c r="J194" s="70"/>
      <c r="K194" s="70"/>
      <c r="L194" s="70"/>
      <c r="M194" s="70"/>
      <c r="N194" s="37">
        <f t="shared" si="52"/>
        <v>1</v>
      </c>
      <c r="V194" s="39">
        <f aca="true" t="shared" si="57" ref="V194:V257">IF(ISBLANK($A194)=FALSE,IF($A194&lt;=$T$3,1,""),"")</f>
      </c>
      <c r="W194" s="39">
        <f aca="true" t="shared" si="58" ref="W194:W257">IF(ISBLANK($A194)=FALSE,IF($A194&lt;=$T$4,IF($A194&gt;$T$3,1,""),""),"")</f>
      </c>
      <c r="X194" s="39">
        <f aca="true" t="shared" si="59" ref="X194:X257">IF(ISBLANK($A194)=FALSE,IF($A194&lt;=$T$5,IF($A194&gt;$T$4,1,""),""),"")</f>
      </c>
      <c r="Y194" s="39">
        <f aca="true" t="shared" si="60" ref="Y194:Y257">IF(ISBLANK($A194)=FALSE,IF($A194&lt;=$T$6,IF($A194&gt;$T$5,1,""),""),"")</f>
      </c>
      <c r="Z194" s="39">
        <f aca="true" t="shared" si="61" ref="Z194:Z257">IF(ISBLANK($A194)=FALSE,IF($A194&lt;=$T$7,IF($A194&gt;$T$6,1,""),""),"")</f>
      </c>
      <c r="AA194" s="39">
        <f aca="true" t="shared" si="62" ref="AA194:AA257">IF(ISBLANK($A194)=FALSE,IF($A194&lt;=$T$8,IF($A194&gt;$T$7,1,""),""),"")</f>
      </c>
      <c r="AB194" s="39">
        <f aca="true" t="shared" si="63" ref="AB194:AB257">IF(ISBLANK($A194)=FALSE,IF($A194&lt;=$T$9,IF($A194&gt;$T$8,1,""),""),"")</f>
      </c>
      <c r="AC194" s="39">
        <f aca="true" t="shared" si="64" ref="AC194:AC257">IF(ISBLANK($A194)=FALSE,IF($A194&lt;=$T$10,IF($A194&gt;$T$9,1,""),""),"")</f>
      </c>
      <c r="AD194" s="39">
        <f aca="true" t="shared" si="65" ref="AD194:AD257">IF(ISBLANK($A194)=FALSE,IF($A194&lt;=$T$11,IF($A194&gt;$T$10,1,""),""),"")</f>
      </c>
      <c r="AE194" s="39">
        <f aca="true" t="shared" si="66" ref="AE194:AE257">IF(ISBLANK($A194)=FALSE,IF($A194&gt;$T$11,1,""),"")</f>
      </c>
      <c r="AF194" s="39"/>
      <c r="AX194" s="2">
        <v>-0.011822565385906553</v>
      </c>
      <c r="AY194" s="39">
        <f t="shared" si="53"/>
        <v>-0.16948156318712063</v>
      </c>
      <c r="BA194" s="2">
        <f aca="true" t="shared" si="67" ref="BA194:BA257">IF(ISBLANK($A194)=TRUE,$AY$2,$AY194)</f>
        <v>-0.1609551276182338</v>
      </c>
      <c r="BB194" s="37">
        <f t="shared" si="54"/>
        <v>10</v>
      </c>
      <c r="BD194" s="37">
        <f t="shared" si="56"/>
        <v>10.048839200000064</v>
      </c>
      <c r="BE194" s="2">
        <f t="shared" si="55"/>
        <v>0.028650821357999366</v>
      </c>
    </row>
    <row r="195" spans="1:57" ht="12.75">
      <c r="A195" s="1"/>
      <c r="B195" s="56"/>
      <c r="C195" s="5"/>
      <c r="D195" s="5"/>
      <c r="E195" s="5"/>
      <c r="F195" s="5"/>
      <c r="G195" s="5"/>
      <c r="H195" s="5"/>
      <c r="I195" s="70"/>
      <c r="J195" s="70"/>
      <c r="K195" s="70"/>
      <c r="L195" s="70"/>
      <c r="M195" s="70"/>
      <c r="N195" s="37">
        <f aca="true" t="shared" si="68" ref="N195:N258">IF(ISNUMBER($A195)=TRUE,1,IF(ISBLANK($A195)=TRUE,1,0))</f>
        <v>1</v>
      </c>
      <c r="V195" s="39">
        <f t="shared" si="57"/>
      </c>
      <c r="W195" s="39">
        <f t="shared" si="58"/>
      </c>
      <c r="X195" s="39">
        <f t="shared" si="59"/>
      </c>
      <c r="Y195" s="39">
        <f t="shared" si="60"/>
      </c>
      <c r="Z195" s="39">
        <f t="shared" si="61"/>
      </c>
      <c r="AA195" s="39">
        <f t="shared" si="62"/>
      </c>
      <c r="AB195" s="39">
        <f t="shared" si="63"/>
      </c>
      <c r="AC195" s="39">
        <f t="shared" si="64"/>
      </c>
      <c r="AD195" s="39">
        <f t="shared" si="65"/>
      </c>
      <c r="AE195" s="39">
        <f t="shared" si="66"/>
      </c>
      <c r="AF195" s="39"/>
      <c r="AX195" s="2">
        <v>0.02457441938535722</v>
      </c>
      <c r="AY195" s="39">
        <f aca="true" t="shared" si="69" ref="AY195:AY258">$U$26+$AX195*MAX($U$2:$U$11)</f>
        <v>-0.16081561443205783</v>
      </c>
      <c r="BA195" s="2">
        <f t="shared" si="67"/>
        <v>-0.1609551276182338</v>
      </c>
      <c r="BB195" s="37">
        <f aca="true" t="shared" si="70" ref="BB195:BB258">IF(ISBLANK($A195)=TRUE,$A$2,IF(ISNUMBER($A195)=TRUE,$A195,$A$2))</f>
        <v>10</v>
      </c>
      <c r="BD195" s="37">
        <f t="shared" si="56"/>
        <v>10.063986800000064</v>
      </c>
      <c r="BE195" s="2">
        <f aca="true" t="shared" si="71" ref="BE195:BE258">NORMDIST($BD195,$R$12,$R$16,FALSE)</f>
        <v>0.028969747952235874</v>
      </c>
    </row>
    <row r="196" spans="1:57" ht="12.75">
      <c r="A196" s="1"/>
      <c r="B196" s="56"/>
      <c r="C196" s="5"/>
      <c r="D196" s="5"/>
      <c r="E196" s="5"/>
      <c r="F196" s="5"/>
      <c r="G196" s="5"/>
      <c r="H196" s="5"/>
      <c r="I196" s="70"/>
      <c r="J196" s="70"/>
      <c r="K196" s="70"/>
      <c r="L196" s="70"/>
      <c r="M196" s="70"/>
      <c r="N196" s="37">
        <f t="shared" si="68"/>
        <v>1</v>
      </c>
      <c r="V196" s="39">
        <f t="shared" si="57"/>
      </c>
      <c r="W196" s="39">
        <f t="shared" si="58"/>
      </c>
      <c r="X196" s="39">
        <f t="shared" si="59"/>
      </c>
      <c r="Y196" s="39">
        <f t="shared" si="60"/>
      </c>
      <c r="Z196" s="39">
        <f t="shared" si="61"/>
      </c>
      <c r="AA196" s="39">
        <f t="shared" si="62"/>
      </c>
      <c r="AB196" s="39">
        <f t="shared" si="63"/>
      </c>
      <c r="AC196" s="39">
        <f t="shared" si="64"/>
      </c>
      <c r="AD196" s="39">
        <f t="shared" si="65"/>
      </c>
      <c r="AE196" s="39">
        <f t="shared" si="66"/>
      </c>
      <c r="AF196" s="39"/>
      <c r="AX196" s="2">
        <v>0.024839930417798396</v>
      </c>
      <c r="AY196" s="39">
        <f t="shared" si="69"/>
        <v>-0.16075239751957182</v>
      </c>
      <c r="BA196" s="2">
        <f t="shared" si="67"/>
        <v>-0.1609551276182338</v>
      </c>
      <c r="BB196" s="37">
        <f t="shared" si="70"/>
        <v>10</v>
      </c>
      <c r="BD196" s="37">
        <f aca="true" t="shared" si="72" ref="BD196:BD259">$BD195+0.001*($Q$66-$Q$65)</f>
        <v>10.079134400000065</v>
      </c>
      <c r="BE196" s="2">
        <f t="shared" si="71"/>
        <v>0.02929117017648494</v>
      </c>
    </row>
    <row r="197" spans="1:57" ht="12.75">
      <c r="A197" s="1"/>
      <c r="B197" s="56"/>
      <c r="C197" s="5"/>
      <c r="D197" s="5"/>
      <c r="E197" s="5"/>
      <c r="F197" s="5"/>
      <c r="G197" s="5"/>
      <c r="H197" s="5"/>
      <c r="I197" s="70"/>
      <c r="J197" s="70"/>
      <c r="K197" s="70"/>
      <c r="L197" s="70"/>
      <c r="M197" s="70"/>
      <c r="N197" s="37">
        <f t="shared" si="68"/>
        <v>1</v>
      </c>
      <c r="V197" s="39">
        <f t="shared" si="57"/>
      </c>
      <c r="W197" s="39">
        <f t="shared" si="58"/>
      </c>
      <c r="X197" s="39">
        <f t="shared" si="59"/>
      </c>
      <c r="Y197" s="39">
        <f t="shared" si="60"/>
      </c>
      <c r="Z197" s="39">
        <f t="shared" si="61"/>
      </c>
      <c r="AA197" s="39">
        <f t="shared" si="62"/>
      </c>
      <c r="AB197" s="39">
        <f t="shared" si="63"/>
      </c>
      <c r="AC197" s="39">
        <f t="shared" si="64"/>
      </c>
      <c r="AD197" s="39">
        <f t="shared" si="65"/>
      </c>
      <c r="AE197" s="39">
        <f t="shared" si="66"/>
      </c>
      <c r="AF197" s="39"/>
      <c r="AX197" s="2">
        <v>0.020152287362285227</v>
      </c>
      <c r="AY197" s="39">
        <f t="shared" si="69"/>
        <v>-0.16186850300897973</v>
      </c>
      <c r="BA197" s="2">
        <f t="shared" si="67"/>
        <v>-0.1609551276182338</v>
      </c>
      <c r="BB197" s="37">
        <f t="shared" si="70"/>
        <v>10</v>
      </c>
      <c r="BD197" s="37">
        <f t="shared" si="72"/>
        <v>10.094282000000065</v>
      </c>
      <c r="BE197" s="2">
        <f t="shared" si="71"/>
        <v>0.02961509244964397</v>
      </c>
    </row>
    <row r="198" spans="1:57" ht="12.75">
      <c r="A198" s="1"/>
      <c r="B198" s="56"/>
      <c r="C198" s="5"/>
      <c r="D198" s="5"/>
      <c r="E198" s="5"/>
      <c r="F198" s="5"/>
      <c r="G198" s="5"/>
      <c r="H198" s="5"/>
      <c r="I198" s="70"/>
      <c r="J198" s="70"/>
      <c r="K198" s="70"/>
      <c r="L198" s="70"/>
      <c r="M198" s="70"/>
      <c r="N198" s="37">
        <f t="shared" si="68"/>
        <v>1</v>
      </c>
      <c r="V198" s="39">
        <f t="shared" si="57"/>
      </c>
      <c r="W198" s="39">
        <f t="shared" si="58"/>
      </c>
      <c r="X198" s="39">
        <f t="shared" si="59"/>
      </c>
      <c r="Y198" s="39">
        <f t="shared" si="60"/>
      </c>
      <c r="Z198" s="39">
        <f t="shared" si="61"/>
      </c>
      <c r="AA198" s="39">
        <f t="shared" si="62"/>
      </c>
      <c r="AB198" s="39">
        <f t="shared" si="63"/>
      </c>
      <c r="AC198" s="39">
        <f t="shared" si="64"/>
      </c>
      <c r="AD198" s="39">
        <f t="shared" si="65"/>
      </c>
      <c r="AE198" s="39">
        <f t="shared" si="66"/>
      </c>
      <c r="AF198" s="39"/>
      <c r="AX198" s="2">
        <v>0.00250221259193701</v>
      </c>
      <c r="AY198" s="39">
        <f t="shared" si="69"/>
        <v>-0.16607090176382455</v>
      </c>
      <c r="BA198" s="2">
        <f t="shared" si="67"/>
        <v>-0.1609551276182338</v>
      </c>
      <c r="BB198" s="37">
        <f t="shared" si="70"/>
        <v>10</v>
      </c>
      <c r="BD198" s="37">
        <f t="shared" si="72"/>
        <v>10.109429600000066</v>
      </c>
      <c r="BE198" s="2">
        <f t="shared" si="71"/>
        <v>0.029941518968065364</v>
      </c>
    </row>
    <row r="199" spans="1:57" ht="12.75">
      <c r="A199" s="1"/>
      <c r="B199" s="56"/>
      <c r="C199" s="5"/>
      <c r="D199" s="5"/>
      <c r="E199" s="5"/>
      <c r="F199" s="5"/>
      <c r="G199" s="5"/>
      <c r="H199" s="5"/>
      <c r="I199" s="70"/>
      <c r="J199" s="70"/>
      <c r="K199" s="70"/>
      <c r="L199" s="70"/>
      <c r="M199" s="70"/>
      <c r="N199" s="37">
        <f t="shared" si="68"/>
        <v>1</v>
      </c>
      <c r="V199" s="39">
        <f t="shared" si="57"/>
      </c>
      <c r="W199" s="39">
        <f t="shared" si="58"/>
      </c>
      <c r="X199" s="39">
        <f t="shared" si="59"/>
      </c>
      <c r="Y199" s="39">
        <f t="shared" si="60"/>
      </c>
      <c r="Z199" s="39">
        <f t="shared" si="61"/>
      </c>
      <c r="AA199" s="39">
        <f t="shared" si="62"/>
      </c>
      <c r="AB199" s="39">
        <f t="shared" si="63"/>
      </c>
      <c r="AC199" s="39">
        <f t="shared" si="64"/>
      </c>
      <c r="AD199" s="39">
        <f t="shared" si="65"/>
      </c>
      <c r="AE199" s="39">
        <f t="shared" si="66"/>
      </c>
      <c r="AF199" s="39"/>
      <c r="AX199" s="2">
        <v>0.010747703482161933</v>
      </c>
      <c r="AY199" s="39">
        <f t="shared" si="69"/>
        <v>-0.16410768964710432</v>
      </c>
      <c r="BA199" s="2">
        <f t="shared" si="67"/>
        <v>-0.1609551276182338</v>
      </c>
      <c r="BB199" s="37">
        <f t="shared" si="70"/>
        <v>10</v>
      </c>
      <c r="BD199" s="37">
        <f t="shared" si="72"/>
        <v>10.124577200000067</v>
      </c>
      <c r="BE199" s="2">
        <f t="shared" si="71"/>
        <v>0.030270453702487918</v>
      </c>
    </row>
    <row r="200" spans="1:57" ht="12.75">
      <c r="A200" s="1"/>
      <c r="B200" s="56"/>
      <c r="C200" s="5"/>
      <c r="D200" s="5"/>
      <c r="E200" s="5"/>
      <c r="F200" s="5"/>
      <c r="G200" s="5"/>
      <c r="H200" s="5"/>
      <c r="I200" s="70"/>
      <c r="J200" s="70"/>
      <c r="K200" s="70"/>
      <c r="L200" s="70"/>
      <c r="M200" s="70"/>
      <c r="N200" s="37">
        <f t="shared" si="68"/>
        <v>1</v>
      </c>
      <c r="V200" s="39">
        <f t="shared" si="57"/>
      </c>
      <c r="W200" s="39">
        <f t="shared" si="58"/>
      </c>
      <c r="X200" s="39">
        <f t="shared" si="59"/>
      </c>
      <c r="Y200" s="39">
        <f t="shared" si="60"/>
      </c>
      <c r="Z200" s="39">
        <f t="shared" si="61"/>
      </c>
      <c r="AA200" s="39">
        <f t="shared" si="62"/>
      </c>
      <c r="AB200" s="39">
        <f t="shared" si="63"/>
      </c>
      <c r="AC200" s="39">
        <f t="shared" si="64"/>
      </c>
      <c r="AD200" s="39">
        <f t="shared" si="65"/>
      </c>
      <c r="AE200" s="39">
        <f t="shared" si="66"/>
      </c>
      <c r="AF200" s="39"/>
      <c r="AX200" s="2">
        <v>0.02962096011230811</v>
      </c>
      <c r="AY200" s="39">
        <f t="shared" si="69"/>
        <v>-0.15961405711611715</v>
      </c>
      <c r="BA200" s="2">
        <f t="shared" si="67"/>
        <v>-0.1609551276182338</v>
      </c>
      <c r="BB200" s="37">
        <f t="shared" si="70"/>
        <v>10</v>
      </c>
      <c r="BD200" s="37">
        <f t="shared" si="72"/>
        <v>10.139724800000067</v>
      </c>
      <c r="BE200" s="2">
        <f t="shared" si="71"/>
        <v>0.03060190039497514</v>
      </c>
    </row>
    <row r="201" spans="1:57" ht="12.75">
      <c r="A201" s="1"/>
      <c r="B201" s="56"/>
      <c r="C201" s="5"/>
      <c r="D201" s="5"/>
      <c r="E201" s="5"/>
      <c r="F201" s="5"/>
      <c r="G201" s="5"/>
      <c r="H201" s="5"/>
      <c r="I201" s="70"/>
      <c r="J201" s="70"/>
      <c r="K201" s="70"/>
      <c r="L201" s="70"/>
      <c r="M201" s="70"/>
      <c r="N201" s="37">
        <f t="shared" si="68"/>
        <v>1</v>
      </c>
      <c r="V201" s="39">
        <f t="shared" si="57"/>
      </c>
      <c r="W201" s="39">
        <f t="shared" si="58"/>
      </c>
      <c r="X201" s="39">
        <f t="shared" si="59"/>
      </c>
      <c r="Y201" s="39">
        <f t="shared" si="60"/>
      </c>
      <c r="Z201" s="39">
        <f t="shared" si="61"/>
      </c>
      <c r="AA201" s="39">
        <f t="shared" si="62"/>
      </c>
      <c r="AB201" s="39">
        <f t="shared" si="63"/>
      </c>
      <c r="AC201" s="39">
        <f t="shared" si="64"/>
      </c>
      <c r="AD201" s="39">
        <f t="shared" si="65"/>
      </c>
      <c r="AE201" s="39">
        <f t="shared" si="66"/>
      </c>
      <c r="AF201" s="39"/>
      <c r="AX201" s="2">
        <v>0.023675344096194338</v>
      </c>
      <c r="AY201" s="39">
        <f t="shared" si="69"/>
        <v>-0.1610296799770966</v>
      </c>
      <c r="BA201" s="2">
        <f t="shared" si="67"/>
        <v>-0.1609551276182338</v>
      </c>
      <c r="BB201" s="37">
        <f t="shared" si="70"/>
        <v>10</v>
      </c>
      <c r="BD201" s="37">
        <f t="shared" si="72"/>
        <v>10.154872400000068</v>
      </c>
      <c r="BE201" s="2">
        <f t="shared" si="71"/>
        <v>0.0309358625558613</v>
      </c>
    </row>
    <row r="202" spans="1:57" ht="12.75">
      <c r="A202" s="1"/>
      <c r="B202" s="56"/>
      <c r="C202" s="5"/>
      <c r="D202" s="5"/>
      <c r="E202" s="5"/>
      <c r="F202" s="5"/>
      <c r="G202" s="5"/>
      <c r="H202" s="5"/>
      <c r="I202" s="70"/>
      <c r="J202" s="70"/>
      <c r="K202" s="70"/>
      <c r="L202" s="70"/>
      <c r="M202" s="70"/>
      <c r="N202" s="37">
        <f t="shared" si="68"/>
        <v>1</v>
      </c>
      <c r="V202" s="39">
        <f t="shared" si="57"/>
      </c>
      <c r="W202" s="39">
        <f t="shared" si="58"/>
      </c>
      <c r="X202" s="39">
        <f t="shared" si="59"/>
      </c>
      <c r="Y202" s="39">
        <f t="shared" si="60"/>
      </c>
      <c r="Z202" s="39">
        <f t="shared" si="61"/>
      </c>
      <c r="AA202" s="39">
        <f t="shared" si="62"/>
      </c>
      <c r="AB202" s="39">
        <f t="shared" si="63"/>
      </c>
      <c r="AC202" s="39">
        <f t="shared" si="64"/>
      </c>
      <c r="AD202" s="39">
        <f t="shared" si="65"/>
      </c>
      <c r="AE202" s="39">
        <f t="shared" si="66"/>
      </c>
      <c r="AF202" s="39"/>
      <c r="AX202" s="2">
        <v>-0.02499557481612598</v>
      </c>
      <c r="AY202" s="39">
        <f t="shared" si="69"/>
        <v>-0.17261799400383954</v>
      </c>
      <c r="BA202" s="2">
        <f t="shared" si="67"/>
        <v>-0.1609551276182338</v>
      </c>
      <c r="BB202" s="37">
        <f t="shared" si="70"/>
        <v>10</v>
      </c>
      <c r="BD202" s="37">
        <f t="shared" si="72"/>
        <v>10.170020000000068</v>
      </c>
      <c r="BE202" s="2">
        <f t="shared" si="71"/>
        <v>0.03127234346070585</v>
      </c>
    </row>
    <row r="203" spans="1:57" ht="12.75">
      <c r="A203" s="1"/>
      <c r="B203" s="56"/>
      <c r="C203" s="5"/>
      <c r="D203" s="5"/>
      <c r="E203" s="5"/>
      <c r="F203" s="5"/>
      <c r="G203" s="5"/>
      <c r="H203" s="5"/>
      <c r="I203" s="70"/>
      <c r="J203" s="70"/>
      <c r="K203" s="70"/>
      <c r="L203" s="70"/>
      <c r="M203" s="70"/>
      <c r="N203" s="37">
        <f t="shared" si="68"/>
        <v>1</v>
      </c>
      <c r="V203" s="39">
        <f t="shared" si="57"/>
      </c>
      <c r="W203" s="39">
        <f t="shared" si="58"/>
      </c>
      <c r="X203" s="39">
        <f t="shared" si="59"/>
      </c>
      <c r="Y203" s="39">
        <f t="shared" si="60"/>
      </c>
      <c r="Z203" s="39">
        <f t="shared" si="61"/>
      </c>
      <c r="AA203" s="39">
        <f t="shared" si="62"/>
      </c>
      <c r="AB203" s="39">
        <f t="shared" si="63"/>
      </c>
      <c r="AC203" s="39">
        <f t="shared" si="64"/>
      </c>
      <c r="AD203" s="39">
        <f t="shared" si="65"/>
      </c>
      <c r="AE203" s="39">
        <f t="shared" si="66"/>
      </c>
      <c r="AF203" s="39"/>
      <c r="AX203" s="2">
        <v>-0.026022827845088047</v>
      </c>
      <c r="AY203" s="39">
        <f t="shared" si="69"/>
        <v>-0.1728625780583543</v>
      </c>
      <c r="BA203" s="2">
        <f t="shared" si="67"/>
        <v>-0.1609551276182338</v>
      </c>
      <c r="BB203" s="37">
        <f t="shared" si="70"/>
        <v>10</v>
      </c>
      <c r="BD203" s="37">
        <f t="shared" si="72"/>
        <v>10.185167600000069</v>
      </c>
      <c r="BE203" s="2">
        <f t="shared" si="71"/>
        <v>0.031611346147257184</v>
      </c>
    </row>
    <row r="204" spans="1:57" ht="12.75">
      <c r="A204" s="1"/>
      <c r="B204" s="56"/>
      <c r="C204" s="5"/>
      <c r="D204" s="5"/>
      <c r="E204" s="5"/>
      <c r="F204" s="5"/>
      <c r="G204" s="5"/>
      <c r="H204" s="5"/>
      <c r="I204" s="70"/>
      <c r="J204" s="70"/>
      <c r="K204" s="70"/>
      <c r="L204" s="70"/>
      <c r="M204" s="70"/>
      <c r="N204" s="37">
        <f t="shared" si="68"/>
        <v>1</v>
      </c>
      <c r="V204" s="39">
        <f t="shared" si="57"/>
      </c>
      <c r="W204" s="39">
        <f t="shared" si="58"/>
      </c>
      <c r="X204" s="39">
        <f t="shared" si="59"/>
      </c>
      <c r="Y204" s="39">
        <f t="shared" si="60"/>
      </c>
      <c r="Z204" s="39">
        <f t="shared" si="61"/>
      </c>
      <c r="AA204" s="39">
        <f t="shared" si="62"/>
      </c>
      <c r="AB204" s="39">
        <f t="shared" si="63"/>
      </c>
      <c r="AC204" s="39">
        <f t="shared" si="64"/>
      </c>
      <c r="AD204" s="39">
        <f t="shared" si="65"/>
      </c>
      <c r="AE204" s="39">
        <f t="shared" si="66"/>
      </c>
      <c r="AF204" s="39"/>
      <c r="AX204" s="2">
        <v>-0.012168645283364362</v>
      </c>
      <c r="AY204" s="39">
        <f t="shared" si="69"/>
        <v>-0.16956396316270583</v>
      </c>
      <c r="BA204" s="2">
        <f t="shared" si="67"/>
        <v>-0.1609551276182338</v>
      </c>
      <c r="BB204" s="37">
        <f t="shared" si="70"/>
        <v>10</v>
      </c>
      <c r="BD204" s="37">
        <f t="shared" si="72"/>
        <v>10.20031520000007</v>
      </c>
      <c r="BE204" s="2">
        <f t="shared" si="71"/>
        <v>0.031952873412426135</v>
      </c>
    </row>
    <row r="205" spans="1:57" ht="12.75">
      <c r="A205" s="1"/>
      <c r="B205" s="56"/>
      <c r="C205" s="5"/>
      <c r="D205" s="5"/>
      <c r="E205" s="5"/>
      <c r="F205" s="5"/>
      <c r="G205" s="5"/>
      <c r="H205" s="5"/>
      <c r="I205" s="70"/>
      <c r="J205" s="70"/>
      <c r="K205" s="70"/>
      <c r="L205" s="70"/>
      <c r="M205" s="70"/>
      <c r="N205" s="37">
        <f t="shared" si="68"/>
        <v>1</v>
      </c>
      <c r="V205" s="39">
        <f t="shared" si="57"/>
      </c>
      <c r="W205" s="39">
        <f t="shared" si="58"/>
      </c>
      <c r="X205" s="39">
        <f t="shared" si="59"/>
      </c>
      <c r="Y205" s="39">
        <f t="shared" si="60"/>
      </c>
      <c r="Z205" s="39">
        <f t="shared" si="61"/>
      </c>
      <c r="AA205" s="39">
        <f t="shared" si="62"/>
      </c>
      <c r="AB205" s="39">
        <f t="shared" si="63"/>
      </c>
      <c r="AC205" s="39">
        <f t="shared" si="64"/>
      </c>
      <c r="AD205" s="39">
        <f t="shared" si="65"/>
      </c>
      <c r="AE205" s="39">
        <f t="shared" si="66"/>
      </c>
      <c r="AF205" s="39"/>
      <c r="AX205" s="2">
        <v>-0.025019379253517257</v>
      </c>
      <c r="AY205" s="39">
        <f t="shared" si="69"/>
        <v>-0.17262366172702795</v>
      </c>
      <c r="BA205" s="2">
        <f t="shared" si="67"/>
        <v>-0.1609551276182338</v>
      </c>
      <c r="BB205" s="37">
        <f t="shared" si="70"/>
        <v>10</v>
      </c>
      <c r="BD205" s="37">
        <f t="shared" si="72"/>
        <v>10.21546280000007</v>
      </c>
      <c r="BE205" s="2">
        <f t="shared" si="71"/>
        <v>0.032296927809270445</v>
      </c>
    </row>
    <row r="206" spans="1:57" ht="12.75">
      <c r="A206" s="1"/>
      <c r="B206" s="56"/>
      <c r="C206" s="5"/>
      <c r="D206" s="5"/>
      <c r="E206" s="5"/>
      <c r="F206" s="5"/>
      <c r="G206" s="5"/>
      <c r="H206" s="5"/>
      <c r="I206" s="70"/>
      <c r="J206" s="70"/>
      <c r="K206" s="70"/>
      <c r="L206" s="70"/>
      <c r="M206" s="70"/>
      <c r="N206" s="37">
        <f t="shared" si="68"/>
        <v>1</v>
      </c>
      <c r="V206" s="39">
        <f t="shared" si="57"/>
      </c>
      <c r="W206" s="39">
        <f t="shared" si="58"/>
      </c>
      <c r="X206" s="39">
        <f t="shared" si="59"/>
      </c>
      <c r="Y206" s="39">
        <f t="shared" si="60"/>
      </c>
      <c r="Z206" s="39">
        <f t="shared" si="61"/>
      </c>
      <c r="AA206" s="39">
        <f t="shared" si="62"/>
      </c>
      <c r="AB206" s="39">
        <f t="shared" si="63"/>
      </c>
      <c r="AC206" s="39">
        <f t="shared" si="64"/>
      </c>
      <c r="AD206" s="39">
        <f t="shared" si="65"/>
      </c>
      <c r="AE206" s="39">
        <f t="shared" si="66"/>
      </c>
      <c r="AF206" s="39"/>
      <c r="AX206" s="2">
        <v>0.014323862422559279</v>
      </c>
      <c r="AY206" s="39">
        <f t="shared" si="69"/>
        <v>-0.163256223232724</v>
      </c>
      <c r="BA206" s="2">
        <f t="shared" si="67"/>
        <v>-0.1609551276182338</v>
      </c>
      <c r="BB206" s="37">
        <f t="shared" si="70"/>
        <v>10</v>
      </c>
      <c r="BD206" s="37">
        <f t="shared" si="72"/>
        <v>10.23061040000007</v>
      </c>
      <c r="BE206" s="2">
        <f t="shared" si="71"/>
        <v>0.032643511643990576</v>
      </c>
    </row>
    <row r="207" spans="1:57" ht="12.75">
      <c r="A207" s="1"/>
      <c r="B207" s="56"/>
      <c r="C207" s="5"/>
      <c r="D207" s="5"/>
      <c r="E207" s="5"/>
      <c r="F207" s="5"/>
      <c r="G207" s="5"/>
      <c r="H207" s="5"/>
      <c r="I207" s="70"/>
      <c r="J207" s="70"/>
      <c r="K207" s="70"/>
      <c r="L207" s="70"/>
      <c r="M207" s="70"/>
      <c r="N207" s="37">
        <f t="shared" si="68"/>
        <v>1</v>
      </c>
      <c r="V207" s="39">
        <f t="shared" si="57"/>
      </c>
      <c r="W207" s="39">
        <f t="shared" si="58"/>
      </c>
      <c r="X207" s="39">
        <f t="shared" si="59"/>
      </c>
      <c r="Y207" s="39">
        <f t="shared" si="60"/>
      </c>
      <c r="Z207" s="39">
        <f t="shared" si="61"/>
      </c>
      <c r="AA207" s="39">
        <f t="shared" si="62"/>
      </c>
      <c r="AB207" s="39">
        <f t="shared" si="63"/>
      </c>
      <c r="AC207" s="39">
        <f t="shared" si="64"/>
      </c>
      <c r="AD207" s="39">
        <f t="shared" si="65"/>
      </c>
      <c r="AE207" s="39">
        <f t="shared" si="66"/>
      </c>
      <c r="AF207" s="39"/>
      <c r="AX207" s="2">
        <v>0.023147984252449114</v>
      </c>
      <c r="AY207" s="39">
        <f t="shared" si="69"/>
        <v>-0.161155241844655</v>
      </c>
      <c r="BA207" s="2">
        <f t="shared" si="67"/>
        <v>-0.1609551276182338</v>
      </c>
      <c r="BB207" s="37">
        <f t="shared" si="70"/>
        <v>10</v>
      </c>
      <c r="BD207" s="37">
        <f t="shared" si="72"/>
        <v>10.245758000000071</v>
      </c>
      <c r="BE207" s="2">
        <f t="shared" si="71"/>
        <v>0.03299262697293775</v>
      </c>
    </row>
    <row r="208" spans="1:57" ht="12.75">
      <c r="A208" s="1"/>
      <c r="B208" s="56"/>
      <c r="C208" s="5"/>
      <c r="D208" s="5"/>
      <c r="E208" s="5"/>
      <c r="F208" s="5"/>
      <c r="G208" s="5"/>
      <c r="H208" s="5"/>
      <c r="I208" s="70"/>
      <c r="J208" s="70"/>
      <c r="K208" s="70"/>
      <c r="L208" s="70"/>
      <c r="M208" s="70"/>
      <c r="N208" s="37">
        <f t="shared" si="68"/>
        <v>1</v>
      </c>
      <c r="V208" s="39">
        <f t="shared" si="57"/>
      </c>
      <c r="W208" s="39">
        <f t="shared" si="58"/>
      </c>
      <c r="X208" s="39">
        <f t="shared" si="59"/>
      </c>
      <c r="Y208" s="39">
        <f t="shared" si="60"/>
      </c>
      <c r="Z208" s="39">
        <f t="shared" si="61"/>
      </c>
      <c r="AA208" s="39">
        <f t="shared" si="62"/>
      </c>
      <c r="AB208" s="39">
        <f t="shared" si="63"/>
      </c>
      <c r="AC208" s="39">
        <f t="shared" si="64"/>
      </c>
      <c r="AD208" s="39">
        <f t="shared" si="65"/>
      </c>
      <c r="AE208" s="39">
        <f t="shared" si="66"/>
      </c>
      <c r="AF208" s="39"/>
      <c r="AX208" s="2">
        <v>-0.021560411389507733</v>
      </c>
      <c r="AY208" s="39">
        <f t="shared" si="69"/>
        <v>-0.17180009794988282</v>
      </c>
      <c r="BA208" s="2">
        <f t="shared" si="67"/>
        <v>-0.1609551276182338</v>
      </c>
      <c r="BB208" s="37">
        <f t="shared" si="70"/>
        <v>10</v>
      </c>
      <c r="BD208" s="37">
        <f t="shared" si="72"/>
        <v>10.260905600000072</v>
      </c>
      <c r="BE208" s="2">
        <f t="shared" si="71"/>
        <v>0.03334427559963522</v>
      </c>
    </row>
    <row r="209" spans="1:57" ht="12.75">
      <c r="A209" s="1"/>
      <c r="B209" s="56"/>
      <c r="C209" s="5"/>
      <c r="D209" s="5"/>
      <c r="E209" s="5"/>
      <c r="F209" s="5"/>
      <c r="G209" s="5"/>
      <c r="H209" s="5"/>
      <c r="I209" s="70"/>
      <c r="J209" s="70"/>
      <c r="K209" s="70"/>
      <c r="L209" s="70"/>
      <c r="M209" s="70"/>
      <c r="N209" s="37">
        <f t="shared" si="68"/>
        <v>1</v>
      </c>
      <c r="V209" s="39">
        <f t="shared" si="57"/>
      </c>
      <c r="W209" s="39">
        <f t="shared" si="58"/>
      </c>
      <c r="X209" s="39">
        <f t="shared" si="59"/>
      </c>
      <c r="Y209" s="39">
        <f t="shared" si="60"/>
      </c>
      <c r="Z209" s="39">
        <f t="shared" si="61"/>
      </c>
      <c r="AA209" s="39">
        <f t="shared" si="62"/>
      </c>
      <c r="AB209" s="39">
        <f t="shared" si="63"/>
      </c>
      <c r="AC209" s="39">
        <f t="shared" si="64"/>
      </c>
      <c r="AD209" s="39">
        <f t="shared" si="65"/>
      </c>
      <c r="AE209" s="39">
        <f t="shared" si="66"/>
      </c>
      <c r="AF209" s="39"/>
      <c r="AX209" s="2">
        <v>0.01031739249855037</v>
      </c>
      <c r="AY209" s="39">
        <f t="shared" si="69"/>
        <v>-0.1642101446432023</v>
      </c>
      <c r="BA209" s="2">
        <f t="shared" si="67"/>
        <v>-0.1609551276182338</v>
      </c>
      <c r="BB209" s="37">
        <f t="shared" si="70"/>
        <v>10</v>
      </c>
      <c r="BD209" s="37">
        <f t="shared" si="72"/>
        <v>10.276053200000073</v>
      </c>
      <c r="BE209" s="2">
        <f t="shared" si="71"/>
        <v>0.033698459071813215</v>
      </c>
    </row>
    <row r="210" spans="1:57" ht="12.75">
      <c r="A210" s="1"/>
      <c r="B210" s="56"/>
      <c r="C210" s="5"/>
      <c r="D210" s="5"/>
      <c r="E210" s="5"/>
      <c r="F210" s="5"/>
      <c r="G210" s="5"/>
      <c r="H210" s="5"/>
      <c r="I210" s="70"/>
      <c r="J210" s="70"/>
      <c r="K210" s="70"/>
      <c r="L210" s="70"/>
      <c r="M210" s="70"/>
      <c r="N210" s="37">
        <f t="shared" si="68"/>
        <v>1</v>
      </c>
      <c r="V210" s="39">
        <f t="shared" si="57"/>
      </c>
      <c r="W210" s="39">
        <f t="shared" si="58"/>
      </c>
      <c r="X210" s="39">
        <f t="shared" si="59"/>
      </c>
      <c r="Y210" s="39">
        <f t="shared" si="60"/>
      </c>
      <c r="Z210" s="39">
        <f t="shared" si="61"/>
      </c>
      <c r="AA210" s="39">
        <f t="shared" si="62"/>
      </c>
      <c r="AB210" s="39">
        <f t="shared" si="63"/>
      </c>
      <c r="AC210" s="39">
        <f t="shared" si="64"/>
      </c>
      <c r="AD210" s="39">
        <f t="shared" si="65"/>
      </c>
      <c r="AE210" s="39">
        <f t="shared" si="66"/>
      </c>
      <c r="AF210" s="39"/>
      <c r="AX210" s="2">
        <v>0.0022550126651814384</v>
      </c>
      <c r="AY210" s="39">
        <f t="shared" si="69"/>
        <v>-0.16612975888924253</v>
      </c>
      <c r="BA210" s="2">
        <f t="shared" si="67"/>
        <v>-0.1609551276182338</v>
      </c>
      <c r="BB210" s="37">
        <f t="shared" si="70"/>
        <v>10</v>
      </c>
      <c r="BD210" s="37">
        <f t="shared" si="72"/>
        <v>10.291200800000073</v>
      </c>
      <c r="BE210" s="2">
        <f t="shared" si="71"/>
        <v>0.034055178678458566</v>
      </c>
    </row>
    <row r="211" spans="1:57" ht="12.75">
      <c r="A211" s="1"/>
      <c r="B211" s="56"/>
      <c r="C211" s="5"/>
      <c r="D211" s="5"/>
      <c r="E211" s="5"/>
      <c r="F211" s="5"/>
      <c r="G211" s="5"/>
      <c r="H211" s="5"/>
      <c r="I211" s="70"/>
      <c r="J211" s="70"/>
      <c r="K211" s="70"/>
      <c r="L211" s="70"/>
      <c r="M211" s="70"/>
      <c r="N211" s="37">
        <f t="shared" si="68"/>
        <v>1</v>
      </c>
      <c r="V211" s="39">
        <f t="shared" si="57"/>
      </c>
      <c r="W211" s="39">
        <f t="shared" si="58"/>
      </c>
      <c r="X211" s="39">
        <f t="shared" si="59"/>
      </c>
      <c r="Y211" s="39">
        <f t="shared" si="60"/>
      </c>
      <c r="Z211" s="39">
        <f t="shared" si="61"/>
      </c>
      <c r="AA211" s="39">
        <f t="shared" si="62"/>
      </c>
      <c r="AB211" s="39">
        <f t="shared" si="63"/>
      </c>
      <c r="AC211" s="39">
        <f t="shared" si="64"/>
      </c>
      <c r="AD211" s="39">
        <f t="shared" si="65"/>
      </c>
      <c r="AE211" s="39">
        <f t="shared" si="66"/>
      </c>
      <c r="AF211" s="39"/>
      <c r="AX211" s="2">
        <v>-0.028747520371105076</v>
      </c>
      <c r="AY211" s="39">
        <f t="shared" si="69"/>
        <v>-0.17351131437407266</v>
      </c>
      <c r="BA211" s="2">
        <f t="shared" si="67"/>
        <v>-0.1609551276182338</v>
      </c>
      <c r="BB211" s="37">
        <f t="shared" si="70"/>
        <v>10</v>
      </c>
      <c r="BD211" s="37">
        <f t="shared" si="72"/>
        <v>10.306348400000074</v>
      </c>
      <c r="BE211" s="2">
        <f t="shared" si="71"/>
        <v>0.034414435446879846</v>
      </c>
    </row>
    <row r="212" spans="1:57" ht="12.75">
      <c r="A212" s="1"/>
      <c r="B212" s="56"/>
      <c r="C212" s="5"/>
      <c r="D212" s="5"/>
      <c r="E212" s="5"/>
      <c r="F212" s="5"/>
      <c r="G212" s="5"/>
      <c r="H212" s="5"/>
      <c r="I212" s="70"/>
      <c r="J212" s="70"/>
      <c r="K212" s="70"/>
      <c r="L212" s="70"/>
      <c r="M212" s="70"/>
      <c r="N212" s="37">
        <f t="shared" si="68"/>
        <v>1</v>
      </c>
      <c r="V212" s="39">
        <f t="shared" si="57"/>
      </c>
      <c r="W212" s="39">
        <f t="shared" si="58"/>
      </c>
      <c r="X212" s="39">
        <f t="shared" si="59"/>
      </c>
      <c r="Y212" s="39">
        <f t="shared" si="60"/>
      </c>
      <c r="Z212" s="39">
        <f t="shared" si="61"/>
      </c>
      <c r="AA212" s="39">
        <f t="shared" si="62"/>
      </c>
      <c r="AB212" s="39">
        <f t="shared" si="63"/>
      </c>
      <c r="AC212" s="39">
        <f t="shared" si="64"/>
      </c>
      <c r="AD212" s="39">
        <f t="shared" si="65"/>
      </c>
      <c r="AE212" s="39">
        <f t="shared" si="66"/>
      </c>
      <c r="AF212" s="39"/>
      <c r="AX212" s="2">
        <v>-0.002701803643910032</v>
      </c>
      <c r="AY212" s="39">
        <f t="shared" si="69"/>
        <v>-0.16730995324855003</v>
      </c>
      <c r="BA212" s="2">
        <f t="shared" si="67"/>
        <v>-0.1609551276182338</v>
      </c>
      <c r="BB212" s="37">
        <f t="shared" si="70"/>
        <v>10</v>
      </c>
      <c r="BD212" s="37">
        <f t="shared" si="72"/>
        <v>10.321496000000074</v>
      </c>
      <c r="BE212" s="2">
        <f t="shared" si="71"/>
        <v>0.03477623013978853</v>
      </c>
    </row>
    <row r="213" spans="1:57" ht="12.75">
      <c r="A213" s="1"/>
      <c r="B213" s="56"/>
      <c r="C213" s="5"/>
      <c r="D213" s="5"/>
      <c r="E213" s="5"/>
      <c r="F213" s="5"/>
      <c r="G213" s="5"/>
      <c r="H213" s="5"/>
      <c r="I213" s="70"/>
      <c r="J213" s="70"/>
      <c r="K213" s="70"/>
      <c r="L213" s="70"/>
      <c r="M213" s="70"/>
      <c r="N213" s="37">
        <f t="shared" si="68"/>
        <v>1</v>
      </c>
      <c r="V213" s="39">
        <f t="shared" si="57"/>
      </c>
      <c r="W213" s="39">
        <f t="shared" si="58"/>
      </c>
      <c r="X213" s="39">
        <f t="shared" si="59"/>
      </c>
      <c r="Y213" s="39">
        <f t="shared" si="60"/>
      </c>
      <c r="Z213" s="39">
        <f t="shared" si="61"/>
      </c>
      <c r="AA213" s="39">
        <f t="shared" si="62"/>
      </c>
      <c r="AB213" s="39">
        <f t="shared" si="63"/>
      </c>
      <c r="AC213" s="39">
        <f t="shared" si="64"/>
      </c>
      <c r="AD213" s="39">
        <f t="shared" si="65"/>
      </c>
      <c r="AE213" s="39">
        <f t="shared" si="66"/>
      </c>
      <c r="AF213" s="39"/>
      <c r="AX213" s="2">
        <v>0.007632984405041662</v>
      </c>
      <c r="AY213" s="39">
        <f t="shared" si="69"/>
        <v>-0.16484928942737104</v>
      </c>
      <c r="BA213" s="2">
        <f t="shared" si="67"/>
        <v>-0.1609551276182338</v>
      </c>
      <c r="BB213" s="37">
        <f t="shared" si="70"/>
        <v>10</v>
      </c>
      <c r="BD213" s="37">
        <f t="shared" si="72"/>
        <v>10.336643600000075</v>
      </c>
      <c r="BE213" s="2">
        <f t="shared" si="71"/>
        <v>0.03514056325239748</v>
      </c>
    </row>
    <row r="214" spans="1:57" ht="12.75">
      <c r="A214" s="1"/>
      <c r="B214" s="56"/>
      <c r="C214" s="5"/>
      <c r="D214" s="5"/>
      <c r="E214" s="5"/>
      <c r="F214" s="5"/>
      <c r="G214" s="5"/>
      <c r="H214" s="5"/>
      <c r="I214" s="70"/>
      <c r="J214" s="70"/>
      <c r="K214" s="70"/>
      <c r="L214" s="70"/>
      <c r="M214" s="70"/>
      <c r="N214" s="37">
        <f t="shared" si="68"/>
        <v>1</v>
      </c>
      <c r="V214" s="39">
        <f t="shared" si="57"/>
      </c>
      <c r="W214" s="39">
        <f t="shared" si="58"/>
      </c>
      <c r="X214" s="39">
        <f t="shared" si="59"/>
      </c>
      <c r="Y214" s="39">
        <f t="shared" si="60"/>
      </c>
      <c r="Z214" s="39">
        <f t="shared" si="61"/>
      </c>
      <c r="AA214" s="39">
        <f t="shared" si="62"/>
      </c>
      <c r="AB214" s="39">
        <f t="shared" si="63"/>
      </c>
      <c r="AC214" s="39">
        <f t="shared" si="64"/>
      </c>
      <c r="AD214" s="39">
        <f t="shared" si="65"/>
      </c>
      <c r="AE214" s="39">
        <f t="shared" si="66"/>
      </c>
      <c r="AF214" s="39"/>
      <c r="AX214" s="2">
        <v>0.018453016754661704</v>
      </c>
      <c r="AY214" s="39">
        <f t="shared" si="69"/>
        <v>-0.16227309124889008</v>
      </c>
      <c r="BA214" s="2">
        <f t="shared" si="67"/>
        <v>-0.1609551276182338</v>
      </c>
      <c r="BB214" s="37">
        <f t="shared" si="70"/>
        <v>10</v>
      </c>
      <c r="BD214" s="37">
        <f t="shared" si="72"/>
        <v>10.351791200000076</v>
      </c>
      <c r="BE214" s="2">
        <f t="shared" si="71"/>
        <v>0.035507435009536965</v>
      </c>
    </row>
    <row r="215" spans="1:57" ht="12.75">
      <c r="A215" s="1"/>
      <c r="B215" s="56"/>
      <c r="C215" s="5"/>
      <c r="D215" s="5"/>
      <c r="E215" s="5"/>
      <c r="F215" s="5"/>
      <c r="G215" s="5"/>
      <c r="H215" s="5"/>
      <c r="I215" s="70"/>
      <c r="J215" s="70"/>
      <c r="K215" s="70"/>
      <c r="L215" s="70"/>
      <c r="M215" s="70"/>
      <c r="N215" s="37">
        <f t="shared" si="68"/>
        <v>1</v>
      </c>
      <c r="V215" s="39">
        <f t="shared" si="57"/>
      </c>
      <c r="W215" s="39">
        <f t="shared" si="58"/>
      </c>
      <c r="X215" s="39">
        <f t="shared" si="59"/>
      </c>
      <c r="Y215" s="39">
        <f t="shared" si="60"/>
      </c>
      <c r="Z215" s="39">
        <f t="shared" si="61"/>
      </c>
      <c r="AA215" s="39">
        <f t="shared" si="62"/>
      </c>
      <c r="AB215" s="39">
        <f t="shared" si="63"/>
      </c>
      <c r="AC215" s="39">
        <f t="shared" si="64"/>
      </c>
      <c r="AD215" s="39">
        <f t="shared" si="65"/>
      </c>
      <c r="AE215" s="39">
        <f t="shared" si="66"/>
      </c>
      <c r="AF215" s="39"/>
      <c r="AX215" s="2">
        <v>-0.01118533890804773</v>
      </c>
      <c r="AY215" s="39">
        <f t="shared" si="69"/>
        <v>-0.16932984259715425</v>
      </c>
      <c r="BA215" s="2">
        <f t="shared" si="67"/>
        <v>-0.1609551276182338</v>
      </c>
      <c r="BB215" s="37">
        <f t="shared" si="70"/>
        <v>10</v>
      </c>
      <c r="BD215" s="37">
        <f t="shared" si="72"/>
        <v>10.366938800000076</v>
      </c>
      <c r="BE215" s="2">
        <f t="shared" si="71"/>
        <v>0.035876845362789594</v>
      </c>
    </row>
    <row r="216" spans="1:57" ht="12.75">
      <c r="A216" s="1"/>
      <c r="B216" s="56"/>
      <c r="C216" s="5"/>
      <c r="D216" s="5"/>
      <c r="E216" s="5"/>
      <c r="F216" s="5"/>
      <c r="G216" s="5"/>
      <c r="H216" s="5"/>
      <c r="I216" s="70"/>
      <c r="J216" s="70"/>
      <c r="K216" s="70"/>
      <c r="L216" s="70"/>
      <c r="M216" s="70"/>
      <c r="N216" s="37">
        <f t="shared" si="68"/>
        <v>1</v>
      </c>
      <c r="V216" s="39">
        <f t="shared" si="57"/>
      </c>
      <c r="W216" s="39">
        <f t="shared" si="58"/>
      </c>
      <c r="X216" s="39">
        <f t="shared" si="59"/>
      </c>
      <c r="Y216" s="39">
        <f t="shared" si="60"/>
      </c>
      <c r="Z216" s="39">
        <f t="shared" si="61"/>
      </c>
      <c r="AA216" s="39">
        <f t="shared" si="62"/>
      </c>
      <c r="AB216" s="39">
        <f t="shared" si="63"/>
      </c>
      <c r="AC216" s="39">
        <f t="shared" si="64"/>
      </c>
      <c r="AD216" s="39">
        <f t="shared" si="65"/>
      </c>
      <c r="AE216" s="39">
        <f t="shared" si="66"/>
      </c>
      <c r="AF216" s="39"/>
      <c r="AX216" s="2">
        <v>0.01438612018189031</v>
      </c>
      <c r="AY216" s="39">
        <f t="shared" si="69"/>
        <v>-0.1632413999566928</v>
      </c>
      <c r="BA216" s="2">
        <f t="shared" si="67"/>
        <v>-0.1609551276182338</v>
      </c>
      <c r="BB216" s="37">
        <f t="shared" si="70"/>
        <v>10</v>
      </c>
      <c r="BD216" s="37">
        <f t="shared" si="72"/>
        <v>10.382086400000077</v>
      </c>
      <c r="BE216" s="2">
        <f t="shared" si="71"/>
        <v>0.036248793987644606</v>
      </c>
    </row>
    <row r="217" spans="1:57" ht="12.75">
      <c r="A217" s="1"/>
      <c r="B217" s="56"/>
      <c r="C217" s="5"/>
      <c r="D217" s="5"/>
      <c r="E217" s="5"/>
      <c r="F217" s="5"/>
      <c r="G217" s="5"/>
      <c r="H217" s="5"/>
      <c r="I217" s="70"/>
      <c r="J217" s="70"/>
      <c r="K217" s="70"/>
      <c r="L217" s="70"/>
      <c r="M217" s="70"/>
      <c r="N217" s="37">
        <f t="shared" si="68"/>
        <v>1</v>
      </c>
      <c r="V217" s="39">
        <f t="shared" si="57"/>
      </c>
      <c r="W217" s="39">
        <f t="shared" si="58"/>
      </c>
      <c r="X217" s="39">
        <f t="shared" si="59"/>
      </c>
      <c r="Y217" s="39">
        <f t="shared" si="60"/>
      </c>
      <c r="Z217" s="39">
        <f t="shared" si="61"/>
      </c>
      <c r="AA217" s="39">
        <f t="shared" si="62"/>
      </c>
      <c r="AB217" s="39">
        <f t="shared" si="63"/>
      </c>
      <c r="AC217" s="39">
        <f t="shared" si="64"/>
      </c>
      <c r="AD217" s="39">
        <f t="shared" si="65"/>
      </c>
      <c r="AE217" s="39">
        <f t="shared" si="66"/>
      </c>
      <c r="AF217" s="39"/>
      <c r="AX217" s="2">
        <v>0.022323984496597185</v>
      </c>
      <c r="AY217" s="39">
        <f t="shared" si="69"/>
        <v>-0.16135143226271498</v>
      </c>
      <c r="BA217" s="2">
        <f t="shared" si="67"/>
        <v>-0.1609551276182338</v>
      </c>
      <c r="BB217" s="37">
        <f t="shared" si="70"/>
        <v>10</v>
      </c>
      <c r="BD217" s="37">
        <f t="shared" si="72"/>
        <v>10.397234000000077</v>
      </c>
      <c r="BE217" s="2">
        <f t="shared" si="71"/>
        <v>0.03662328028067238</v>
      </c>
    </row>
    <row r="218" spans="1:57" ht="12.75">
      <c r="A218" s="1"/>
      <c r="B218" s="56"/>
      <c r="C218" s="5"/>
      <c r="D218" s="5"/>
      <c r="E218" s="5"/>
      <c r="F218" s="5"/>
      <c r="G218" s="5"/>
      <c r="H218" s="5"/>
      <c r="I218" s="70"/>
      <c r="J218" s="70"/>
      <c r="K218" s="70"/>
      <c r="L218" s="70"/>
      <c r="M218" s="70"/>
      <c r="N218" s="37">
        <f t="shared" si="68"/>
        <v>1</v>
      </c>
      <c r="V218" s="39">
        <f t="shared" si="57"/>
      </c>
      <c r="W218" s="39">
        <f t="shared" si="58"/>
      </c>
      <c r="X218" s="39">
        <f t="shared" si="59"/>
      </c>
      <c r="Y218" s="39">
        <f t="shared" si="60"/>
      </c>
      <c r="Z218" s="39">
        <f t="shared" si="61"/>
      </c>
      <c r="AA218" s="39">
        <f t="shared" si="62"/>
      </c>
      <c r="AB218" s="39">
        <f t="shared" si="63"/>
      </c>
      <c r="AC218" s="39">
        <f t="shared" si="64"/>
      </c>
      <c r="AD218" s="39">
        <f t="shared" si="65"/>
      </c>
      <c r="AE218" s="39">
        <f t="shared" si="66"/>
      </c>
      <c r="AF218" s="39"/>
      <c r="AX218" s="2">
        <v>-0.029295022431104465</v>
      </c>
      <c r="AY218" s="39">
        <f t="shared" si="69"/>
        <v>-0.17364167200740585</v>
      </c>
      <c r="BA218" s="2">
        <f t="shared" si="67"/>
        <v>-0.1609551276182338</v>
      </c>
      <c r="BB218" s="37">
        <f t="shared" si="70"/>
        <v>10</v>
      </c>
      <c r="BD218" s="37">
        <f t="shared" si="72"/>
        <v>10.412381600000078</v>
      </c>
      <c r="BE218" s="2">
        <f t="shared" si="71"/>
        <v>0.037000303356720304</v>
      </c>
    </row>
    <row r="219" spans="1:57" ht="12.75">
      <c r="A219" s="1"/>
      <c r="B219" s="56"/>
      <c r="C219" s="5"/>
      <c r="D219" s="5"/>
      <c r="E219" s="5"/>
      <c r="F219" s="5"/>
      <c r="G219" s="5"/>
      <c r="H219" s="5"/>
      <c r="I219" s="70"/>
      <c r="J219" s="70"/>
      <c r="K219" s="70"/>
      <c r="L219" s="70"/>
      <c r="M219" s="70"/>
      <c r="N219" s="37">
        <f t="shared" si="68"/>
        <v>1</v>
      </c>
      <c r="V219" s="39">
        <f t="shared" si="57"/>
      </c>
      <c r="W219" s="39">
        <f t="shared" si="58"/>
      </c>
      <c r="X219" s="39">
        <f t="shared" si="59"/>
      </c>
      <c r="Y219" s="39">
        <f t="shared" si="60"/>
      </c>
      <c r="Z219" s="39">
        <f t="shared" si="61"/>
      </c>
      <c r="AA219" s="39">
        <f t="shared" si="62"/>
      </c>
      <c r="AB219" s="39">
        <f t="shared" si="63"/>
      </c>
      <c r="AC219" s="39">
        <f t="shared" si="64"/>
      </c>
      <c r="AD219" s="39">
        <f t="shared" si="65"/>
      </c>
      <c r="AE219" s="39">
        <f t="shared" si="66"/>
      </c>
      <c r="AF219" s="39"/>
      <c r="AX219" s="2">
        <v>-0.01945646534623249</v>
      </c>
      <c r="AY219" s="39">
        <f t="shared" si="69"/>
        <v>-0.17129915841576965</v>
      </c>
      <c r="BA219" s="2">
        <f t="shared" si="67"/>
        <v>-0.1609551276182338</v>
      </c>
      <c r="BB219" s="37">
        <f t="shared" si="70"/>
        <v>10</v>
      </c>
      <c r="BD219" s="37">
        <f t="shared" si="72"/>
        <v>10.427529200000079</v>
      </c>
      <c r="BE219" s="2">
        <f t="shared" si="71"/>
        <v>0.0373798620461303</v>
      </c>
    </row>
    <row r="220" spans="1:57" ht="12.75">
      <c r="A220" s="1"/>
      <c r="B220" s="56"/>
      <c r="C220" s="5"/>
      <c r="D220" s="5"/>
      <c r="E220" s="5"/>
      <c r="F220" s="5"/>
      <c r="G220" s="5"/>
      <c r="H220" s="5"/>
      <c r="I220" s="70"/>
      <c r="J220" s="70"/>
      <c r="K220" s="70"/>
      <c r="L220" s="70"/>
      <c r="M220" s="70"/>
      <c r="N220" s="37">
        <f t="shared" si="68"/>
        <v>1</v>
      </c>
      <c r="V220" s="39">
        <f t="shared" si="57"/>
      </c>
      <c r="W220" s="39">
        <f t="shared" si="58"/>
      </c>
      <c r="X220" s="39">
        <f t="shared" si="59"/>
      </c>
      <c r="Y220" s="39">
        <f t="shared" si="60"/>
      </c>
      <c r="Z220" s="39">
        <f t="shared" si="61"/>
      </c>
      <c r="AA220" s="39">
        <f t="shared" si="62"/>
      </c>
      <c r="AB220" s="39">
        <f t="shared" si="63"/>
      </c>
      <c r="AC220" s="39">
        <f t="shared" si="64"/>
      </c>
      <c r="AD220" s="39">
        <f t="shared" si="65"/>
      </c>
      <c r="AE220" s="39">
        <f t="shared" si="66"/>
      </c>
      <c r="AF220" s="39"/>
      <c r="AX220" s="2">
        <v>0.021346171452986236</v>
      </c>
      <c r="AY220" s="39">
        <f t="shared" si="69"/>
        <v>-0.16158424489214615</v>
      </c>
      <c r="BA220" s="2">
        <f t="shared" si="67"/>
        <v>-0.1609551276182338</v>
      </c>
      <c r="BB220" s="37">
        <f t="shared" si="70"/>
        <v>10</v>
      </c>
      <c r="BD220" s="37">
        <f t="shared" si="72"/>
        <v>10.44267680000008</v>
      </c>
      <c r="BE220" s="2">
        <f t="shared" si="71"/>
        <v>0.03776195489197938</v>
      </c>
    </row>
    <row r="221" spans="1:57" ht="12.75">
      <c r="A221" s="1"/>
      <c r="B221" s="56"/>
      <c r="C221" s="5"/>
      <c r="D221" s="5"/>
      <c r="E221" s="5"/>
      <c r="F221" s="5"/>
      <c r="G221" s="5"/>
      <c r="H221" s="5"/>
      <c r="I221" s="70"/>
      <c r="J221" s="70"/>
      <c r="K221" s="70"/>
      <c r="L221" s="70"/>
      <c r="M221" s="70"/>
      <c r="N221" s="37">
        <f t="shared" si="68"/>
        <v>1</v>
      </c>
      <c r="V221" s="39">
        <f t="shared" si="57"/>
      </c>
      <c r="W221" s="39">
        <f t="shared" si="58"/>
      </c>
      <c r="X221" s="39">
        <f t="shared" si="59"/>
      </c>
      <c r="Y221" s="39">
        <f t="shared" si="60"/>
      </c>
      <c r="Z221" s="39">
        <f t="shared" si="61"/>
      </c>
      <c r="AA221" s="39">
        <f t="shared" si="62"/>
      </c>
      <c r="AB221" s="39">
        <f t="shared" si="63"/>
      </c>
      <c r="AC221" s="39">
        <f t="shared" si="64"/>
      </c>
      <c r="AD221" s="39">
        <f t="shared" si="65"/>
      </c>
      <c r="AE221" s="39">
        <f t="shared" si="66"/>
      </c>
      <c r="AF221" s="39"/>
      <c r="AX221" s="2">
        <v>-0.027853938413647875</v>
      </c>
      <c r="AY221" s="39">
        <f t="shared" si="69"/>
        <v>-0.17329855676515427</v>
      </c>
      <c r="BA221" s="2">
        <f t="shared" si="67"/>
        <v>-0.1609551276182338</v>
      </c>
      <c r="BB221" s="37">
        <f t="shared" si="70"/>
        <v>10</v>
      </c>
      <c r="BD221" s="37">
        <f t="shared" si="72"/>
        <v>10.45782440000008</v>
      </c>
      <c r="BE221" s="2">
        <f t="shared" si="71"/>
        <v>0.03814658014734364</v>
      </c>
    </row>
    <row r="222" spans="1:57" ht="12.75">
      <c r="A222" s="1"/>
      <c r="B222" s="56"/>
      <c r="C222" s="5"/>
      <c r="D222" s="5"/>
      <c r="E222" s="5"/>
      <c r="F222" s="5"/>
      <c r="G222" s="5"/>
      <c r="H222" s="5"/>
      <c r="I222" s="70"/>
      <c r="J222" s="70"/>
      <c r="K222" s="70"/>
      <c r="L222" s="70"/>
      <c r="M222" s="70"/>
      <c r="N222" s="37">
        <f t="shared" si="68"/>
        <v>1</v>
      </c>
      <c r="V222" s="39">
        <f t="shared" si="57"/>
      </c>
      <c r="W222" s="39">
        <f t="shared" si="58"/>
      </c>
      <c r="X222" s="39">
        <f t="shared" si="59"/>
      </c>
      <c r="Y222" s="39">
        <f t="shared" si="60"/>
      </c>
      <c r="Z222" s="39">
        <f t="shared" si="61"/>
      </c>
      <c r="AA222" s="39">
        <f t="shared" si="62"/>
      </c>
      <c r="AB222" s="39">
        <f t="shared" si="63"/>
      </c>
      <c r="AC222" s="39">
        <f t="shared" si="64"/>
      </c>
      <c r="AD222" s="39">
        <f t="shared" si="65"/>
      </c>
      <c r="AE222" s="39">
        <f t="shared" si="66"/>
      </c>
      <c r="AF222" s="39"/>
      <c r="AX222" s="2">
        <v>-0.022320322275460065</v>
      </c>
      <c r="AY222" s="39">
        <f t="shared" si="69"/>
        <v>-0.1719810291132048</v>
      </c>
      <c r="BA222" s="2">
        <f t="shared" si="67"/>
        <v>-0.1609551276182338</v>
      </c>
      <c r="BB222" s="37">
        <f t="shared" si="70"/>
        <v>10</v>
      </c>
      <c r="BD222" s="37">
        <f t="shared" si="72"/>
        <v>10.47297200000008</v>
      </c>
      <c r="BE222" s="2">
        <f t="shared" si="71"/>
        <v>0.03853373577258682</v>
      </c>
    </row>
    <row r="223" spans="1:57" ht="12.75">
      <c r="A223" s="1"/>
      <c r="B223" s="56"/>
      <c r="C223" s="5"/>
      <c r="D223" s="5"/>
      <c r="E223" s="5"/>
      <c r="F223" s="5"/>
      <c r="G223" s="5"/>
      <c r="H223" s="5"/>
      <c r="I223" s="70"/>
      <c r="J223" s="70"/>
      <c r="K223" s="70"/>
      <c r="L223" s="70"/>
      <c r="M223" s="70"/>
      <c r="N223" s="37">
        <f t="shared" si="68"/>
        <v>1</v>
      </c>
      <c r="V223" s="39">
        <f t="shared" si="57"/>
      </c>
      <c r="W223" s="39">
        <f t="shared" si="58"/>
      </c>
      <c r="X223" s="39">
        <f t="shared" si="59"/>
      </c>
      <c r="Y223" s="39">
        <f t="shared" si="60"/>
      </c>
      <c r="Z223" s="39">
        <f t="shared" si="61"/>
      </c>
      <c r="AA223" s="39">
        <f t="shared" si="62"/>
      </c>
      <c r="AB223" s="39">
        <f t="shared" si="63"/>
      </c>
      <c r="AC223" s="39">
        <f t="shared" si="64"/>
      </c>
      <c r="AD223" s="39">
        <f t="shared" si="65"/>
      </c>
      <c r="AE223" s="39">
        <f t="shared" si="66"/>
      </c>
      <c r="AF223" s="39"/>
      <c r="AX223" s="2">
        <v>0.004613483077486498</v>
      </c>
      <c r="AY223" s="39">
        <f t="shared" si="69"/>
        <v>-0.1655682183148842</v>
      </c>
      <c r="BA223" s="2">
        <f t="shared" si="67"/>
        <v>-0.1609551276182338</v>
      </c>
      <c r="BB223" s="37">
        <f t="shared" si="70"/>
        <v>10</v>
      </c>
      <c r="BD223" s="37">
        <f t="shared" si="72"/>
        <v>10.488119600000081</v>
      </c>
      <c r="BE223" s="2">
        <f t="shared" si="71"/>
        <v>0.03892341943267407</v>
      </c>
    </row>
    <row r="224" spans="1:57" ht="12.75">
      <c r="A224" s="1"/>
      <c r="B224" s="56"/>
      <c r="C224" s="5"/>
      <c r="D224" s="5"/>
      <c r="E224" s="5"/>
      <c r="F224" s="5"/>
      <c r="G224" s="5"/>
      <c r="H224" s="5"/>
      <c r="I224" s="70"/>
      <c r="J224" s="70"/>
      <c r="K224" s="70"/>
      <c r="L224" s="70"/>
      <c r="M224" s="70"/>
      <c r="N224" s="37">
        <f t="shared" si="68"/>
        <v>1</v>
      </c>
      <c r="V224" s="39">
        <f t="shared" si="57"/>
      </c>
      <c r="W224" s="39">
        <f t="shared" si="58"/>
      </c>
      <c r="X224" s="39">
        <f t="shared" si="59"/>
      </c>
      <c r="Y224" s="39">
        <f t="shared" si="60"/>
      </c>
      <c r="Z224" s="39">
        <f t="shared" si="61"/>
      </c>
      <c r="AA224" s="39">
        <f t="shared" si="62"/>
      </c>
      <c r="AB224" s="39">
        <f t="shared" si="63"/>
      </c>
      <c r="AC224" s="39">
        <f t="shared" si="64"/>
      </c>
      <c r="AD224" s="39">
        <f t="shared" si="65"/>
      </c>
      <c r="AE224" s="39">
        <f t="shared" si="66"/>
      </c>
      <c r="AF224" s="39"/>
      <c r="AX224" s="2">
        <v>0.011154210028382218</v>
      </c>
      <c r="AY224" s="39">
        <f t="shared" si="69"/>
        <v>-0.16401090237419472</v>
      </c>
      <c r="BA224" s="2">
        <f t="shared" si="67"/>
        <v>-0.1609551276182338</v>
      </c>
      <c r="BB224" s="37">
        <f t="shared" si="70"/>
        <v>10</v>
      </c>
      <c r="BD224" s="37">
        <f t="shared" si="72"/>
        <v>10.503267200000082</v>
      </c>
      <c r="BE224" s="2">
        <f t="shared" si="71"/>
        <v>0.0393156284945119</v>
      </c>
    </row>
    <row r="225" spans="1:57" ht="12.75">
      <c r="A225" s="1"/>
      <c r="B225" s="56"/>
      <c r="C225" s="5"/>
      <c r="D225" s="5"/>
      <c r="E225" s="5"/>
      <c r="F225" s="5"/>
      <c r="G225" s="5"/>
      <c r="H225" s="5"/>
      <c r="I225" s="70"/>
      <c r="J225" s="70"/>
      <c r="K225" s="70"/>
      <c r="L225" s="70"/>
      <c r="M225" s="70"/>
      <c r="N225" s="37">
        <f t="shared" si="68"/>
        <v>1</v>
      </c>
      <c r="V225" s="39">
        <f t="shared" si="57"/>
      </c>
      <c r="W225" s="39">
        <f t="shared" si="58"/>
      </c>
      <c r="X225" s="39">
        <f t="shared" si="59"/>
      </c>
      <c r="Y225" s="39">
        <f t="shared" si="60"/>
      </c>
      <c r="Z225" s="39">
        <f t="shared" si="61"/>
      </c>
      <c r="AA225" s="39">
        <f t="shared" si="62"/>
      </c>
      <c r="AB225" s="39">
        <f t="shared" si="63"/>
      </c>
      <c r="AC225" s="39">
        <f t="shared" si="64"/>
      </c>
      <c r="AD225" s="39">
        <f t="shared" si="65"/>
      </c>
      <c r="AE225" s="39">
        <f t="shared" si="66"/>
      </c>
      <c r="AF225" s="39"/>
      <c r="AX225" s="2">
        <v>0.00570299386577959</v>
      </c>
      <c r="AY225" s="39">
        <f t="shared" si="69"/>
        <v>-0.16530881098433822</v>
      </c>
      <c r="BA225" s="2">
        <f t="shared" si="67"/>
        <v>-0.1609551276182338</v>
      </c>
      <c r="BB225" s="37">
        <f t="shared" si="70"/>
        <v>10</v>
      </c>
      <c r="BD225" s="37">
        <f t="shared" si="72"/>
        <v>10.518414800000082</v>
      </c>
      <c r="BE225" s="2">
        <f t="shared" si="71"/>
        <v>0.03971036002431506</v>
      </c>
    </row>
    <row r="226" spans="1:57" ht="12.75">
      <c r="A226" s="1"/>
      <c r="B226" s="56"/>
      <c r="C226" s="5"/>
      <c r="D226" s="5"/>
      <c r="E226" s="5"/>
      <c r="F226" s="5"/>
      <c r="G226" s="5"/>
      <c r="H226" s="5"/>
      <c r="I226" s="70"/>
      <c r="J226" s="70"/>
      <c r="K226" s="70"/>
      <c r="L226" s="70"/>
      <c r="M226" s="70"/>
      <c r="N226" s="37">
        <f t="shared" si="68"/>
        <v>1</v>
      </c>
      <c r="V226" s="39">
        <f t="shared" si="57"/>
      </c>
      <c r="W226" s="39">
        <f t="shared" si="58"/>
      </c>
      <c r="X226" s="39">
        <f t="shared" si="59"/>
      </c>
      <c r="Y226" s="39">
        <f t="shared" si="60"/>
      </c>
      <c r="Z226" s="39">
        <f t="shared" si="61"/>
      </c>
      <c r="AA226" s="39">
        <f t="shared" si="62"/>
      </c>
      <c r="AB226" s="39">
        <f t="shared" si="63"/>
      </c>
      <c r="AC226" s="39">
        <f t="shared" si="64"/>
      </c>
      <c r="AD226" s="39">
        <f t="shared" si="65"/>
      </c>
      <c r="AE226" s="39">
        <f t="shared" si="66"/>
      </c>
      <c r="AF226" s="39"/>
      <c r="AX226" s="2">
        <v>0.021000091555528427</v>
      </c>
      <c r="AY226" s="39">
        <f t="shared" si="69"/>
        <v>-0.16166664486773136</v>
      </c>
      <c r="BA226" s="2">
        <f t="shared" si="67"/>
        <v>-0.1609551276182338</v>
      </c>
      <c r="BB226" s="37">
        <f t="shared" si="70"/>
        <v>10</v>
      </c>
      <c r="BD226" s="37">
        <f t="shared" si="72"/>
        <v>10.533562400000083</v>
      </c>
      <c r="BE226" s="2">
        <f t="shared" si="71"/>
        <v>0.040107610785001295</v>
      </c>
    </row>
    <row r="227" spans="1:57" ht="12.75">
      <c r="A227" s="1"/>
      <c r="B227" s="56"/>
      <c r="C227" s="5"/>
      <c r="D227" s="5"/>
      <c r="E227" s="5"/>
      <c r="F227" s="5"/>
      <c r="G227" s="5"/>
      <c r="H227" s="5"/>
      <c r="I227" s="70"/>
      <c r="J227" s="70"/>
      <c r="K227" s="70"/>
      <c r="L227" s="70"/>
      <c r="M227" s="70"/>
      <c r="N227" s="37">
        <f t="shared" si="68"/>
        <v>1</v>
      </c>
      <c r="V227" s="39">
        <f t="shared" si="57"/>
      </c>
      <c r="W227" s="39">
        <f t="shared" si="58"/>
      </c>
      <c r="X227" s="39">
        <f t="shared" si="59"/>
      </c>
      <c r="Y227" s="39">
        <f t="shared" si="60"/>
      </c>
      <c r="Z227" s="39">
        <f t="shared" si="61"/>
      </c>
      <c r="AA227" s="39">
        <f t="shared" si="62"/>
      </c>
      <c r="AB227" s="39">
        <f t="shared" si="63"/>
      </c>
      <c r="AC227" s="39">
        <f t="shared" si="64"/>
      </c>
      <c r="AD227" s="39">
        <f t="shared" si="65"/>
      </c>
      <c r="AE227" s="39">
        <f t="shared" si="66"/>
      </c>
      <c r="AF227" s="39"/>
      <c r="AX227" s="2">
        <v>0.003919492172002319</v>
      </c>
      <c r="AY227" s="39">
        <f t="shared" si="69"/>
        <v>-0.16573345424476138</v>
      </c>
      <c r="BA227" s="2">
        <f t="shared" si="67"/>
        <v>-0.1609551276182338</v>
      </c>
      <c r="BB227" s="37">
        <f t="shared" si="70"/>
        <v>10</v>
      </c>
      <c r="BD227" s="37">
        <f t="shared" si="72"/>
        <v>10.548710000000083</v>
      </c>
      <c r="BE227" s="2">
        <f t="shared" si="71"/>
        <v>0.040507377233614666</v>
      </c>
    </row>
    <row r="228" spans="1:57" ht="12.75">
      <c r="A228" s="1"/>
      <c r="B228" s="56"/>
      <c r="C228" s="5"/>
      <c r="D228" s="5"/>
      <c r="E228" s="5"/>
      <c r="F228" s="5"/>
      <c r="G228" s="5"/>
      <c r="H228" s="5"/>
      <c r="I228" s="70"/>
      <c r="J228" s="70"/>
      <c r="K228" s="70"/>
      <c r="L228" s="70"/>
      <c r="M228" s="70"/>
      <c r="N228" s="37">
        <f t="shared" si="68"/>
        <v>1</v>
      </c>
      <c r="V228" s="39">
        <f t="shared" si="57"/>
      </c>
      <c r="W228" s="39">
        <f t="shared" si="58"/>
      </c>
      <c r="X228" s="39">
        <f t="shared" si="59"/>
      </c>
      <c r="Y228" s="39">
        <f t="shared" si="60"/>
      </c>
      <c r="Z228" s="39">
        <f t="shared" si="61"/>
      </c>
      <c r="AA228" s="39">
        <f t="shared" si="62"/>
      </c>
      <c r="AB228" s="39">
        <f t="shared" si="63"/>
      </c>
      <c r="AC228" s="39">
        <f t="shared" si="64"/>
      </c>
      <c r="AD228" s="39">
        <f t="shared" si="65"/>
      </c>
      <c r="AE228" s="39">
        <f t="shared" si="66"/>
      </c>
      <c r="AF228" s="39"/>
      <c r="AX228" s="2">
        <v>-0.018176519058809168</v>
      </c>
      <c r="AY228" s="39">
        <f t="shared" si="69"/>
        <v>-0.1709944092997165</v>
      </c>
      <c r="BA228" s="2">
        <f t="shared" si="67"/>
        <v>-0.1609551276182338</v>
      </c>
      <c r="BB228" s="37">
        <f t="shared" si="70"/>
        <v>10</v>
      </c>
      <c r="BD228" s="37">
        <f t="shared" si="72"/>
        <v>10.563857600000084</v>
      </c>
      <c r="BE228" s="2">
        <f t="shared" si="71"/>
        <v>0.040909655518778475</v>
      </c>
    </row>
    <row r="229" spans="1:57" ht="12.75">
      <c r="A229" s="1"/>
      <c r="B229" s="56"/>
      <c r="C229" s="5"/>
      <c r="D229" s="5"/>
      <c r="E229" s="5"/>
      <c r="F229" s="5"/>
      <c r="G229" s="5"/>
      <c r="H229" s="5"/>
      <c r="I229" s="70"/>
      <c r="J229" s="70"/>
      <c r="K229" s="70"/>
      <c r="L229" s="70"/>
      <c r="M229" s="70"/>
      <c r="N229" s="37">
        <f t="shared" si="68"/>
        <v>1</v>
      </c>
      <c r="V229" s="39">
        <f t="shared" si="57"/>
      </c>
      <c r="W229" s="39">
        <f t="shared" si="58"/>
      </c>
      <c r="X229" s="39">
        <f t="shared" si="59"/>
      </c>
      <c r="Y229" s="39">
        <f t="shared" si="60"/>
      </c>
      <c r="Z229" s="39">
        <f t="shared" si="61"/>
      </c>
      <c r="AA229" s="39">
        <f t="shared" si="62"/>
      </c>
      <c r="AB229" s="39">
        <f t="shared" si="63"/>
      </c>
      <c r="AC229" s="39">
        <f t="shared" si="64"/>
      </c>
      <c r="AD229" s="39">
        <f t="shared" si="65"/>
      </c>
      <c r="AE229" s="39">
        <f t="shared" si="66"/>
      </c>
      <c r="AF229" s="39"/>
      <c r="AX229" s="2">
        <v>0.018826563310647908</v>
      </c>
      <c r="AY229" s="39">
        <f t="shared" si="69"/>
        <v>-0.16218415159270289</v>
      </c>
      <c r="BA229" s="2">
        <f t="shared" si="67"/>
        <v>-0.1609551276182338</v>
      </c>
      <c r="BB229" s="37">
        <f t="shared" si="70"/>
        <v>10</v>
      </c>
      <c r="BD229" s="37">
        <f t="shared" si="72"/>
        <v>10.579005200000084</v>
      </c>
      <c r="BE229" s="2">
        <f t="shared" si="71"/>
        <v>0.04131444147817853</v>
      </c>
    </row>
    <row r="230" spans="1:57" ht="12.75">
      <c r="A230" s="1"/>
      <c r="B230" s="56"/>
      <c r="C230" s="5"/>
      <c r="D230" s="5"/>
      <c r="E230" s="5"/>
      <c r="F230" s="5"/>
      <c r="G230" s="5"/>
      <c r="H230" s="5"/>
      <c r="I230" s="70"/>
      <c r="J230" s="70"/>
      <c r="K230" s="70"/>
      <c r="L230" s="70"/>
      <c r="M230" s="70"/>
      <c r="N230" s="37">
        <f t="shared" si="68"/>
        <v>1</v>
      </c>
      <c r="V230" s="39">
        <f t="shared" si="57"/>
      </c>
      <c r="W230" s="39">
        <f t="shared" si="58"/>
      </c>
      <c r="X230" s="39">
        <f t="shared" si="59"/>
      </c>
      <c r="Y230" s="39">
        <f t="shared" si="60"/>
      </c>
      <c r="Z230" s="39">
        <f t="shared" si="61"/>
      </c>
      <c r="AA230" s="39">
        <f t="shared" si="62"/>
      </c>
      <c r="AB230" s="39">
        <f t="shared" si="63"/>
      </c>
      <c r="AC230" s="39">
        <f t="shared" si="64"/>
      </c>
      <c r="AD230" s="39">
        <f t="shared" si="65"/>
      </c>
      <c r="AE230" s="39">
        <f t="shared" si="66"/>
      </c>
      <c r="AF230" s="39"/>
      <c r="AX230" s="2">
        <v>-0.006475722525711842</v>
      </c>
      <c r="AY230" s="39">
        <f t="shared" si="69"/>
        <v>-0.16820850536326473</v>
      </c>
      <c r="BA230" s="2">
        <f t="shared" si="67"/>
        <v>-0.1609551276182338</v>
      </c>
      <c r="BB230" s="37">
        <f t="shared" si="70"/>
        <v>10</v>
      </c>
      <c r="BD230" s="37">
        <f t="shared" si="72"/>
        <v>10.594152800000085</v>
      </c>
      <c r="BE230" s="2">
        <f t="shared" si="71"/>
        <v>0.04172173063607753</v>
      </c>
    </row>
    <row r="231" spans="1:57" ht="12.75">
      <c r="A231" s="1"/>
      <c r="B231" s="56"/>
      <c r="C231" s="5"/>
      <c r="D231" s="5"/>
      <c r="E231" s="5"/>
      <c r="F231" s="5"/>
      <c r="G231" s="5"/>
      <c r="H231" s="5"/>
      <c r="I231" s="70"/>
      <c r="J231" s="70"/>
      <c r="K231" s="70"/>
      <c r="L231" s="70"/>
      <c r="M231" s="70"/>
      <c r="N231" s="37">
        <f t="shared" si="68"/>
        <v>1</v>
      </c>
      <c r="V231" s="39">
        <f t="shared" si="57"/>
      </c>
      <c r="W231" s="39">
        <f t="shared" si="58"/>
      </c>
      <c r="X231" s="39">
        <f t="shared" si="59"/>
      </c>
      <c r="Y231" s="39">
        <f t="shared" si="60"/>
      </c>
      <c r="Z231" s="39">
        <f t="shared" si="61"/>
      </c>
      <c r="AA231" s="39">
        <f t="shared" si="62"/>
      </c>
      <c r="AB231" s="39">
        <f t="shared" si="63"/>
      </c>
      <c r="AC231" s="39">
        <f t="shared" si="64"/>
      </c>
      <c r="AD231" s="39">
        <f t="shared" si="65"/>
      </c>
      <c r="AE231" s="39">
        <f t="shared" si="66"/>
      </c>
      <c r="AF231" s="39"/>
      <c r="AX231" s="2">
        <v>0.02872554704428236</v>
      </c>
      <c r="AY231" s="39">
        <f t="shared" si="69"/>
        <v>-0.15982725070374232</v>
      </c>
      <c r="BA231" s="2">
        <f t="shared" si="67"/>
        <v>-0.1609551276182338</v>
      </c>
      <c r="BB231" s="37">
        <f t="shared" si="70"/>
        <v>10</v>
      </c>
      <c r="BD231" s="37">
        <f t="shared" si="72"/>
        <v>10.609300400000086</v>
      </c>
      <c r="BE231" s="2">
        <f t="shared" si="71"/>
        <v>0.0421315182008616</v>
      </c>
    </row>
    <row r="232" spans="1:57" ht="12.75">
      <c r="A232" s="1"/>
      <c r="B232" s="56"/>
      <c r="C232" s="5"/>
      <c r="D232" s="5"/>
      <c r="E232" s="5"/>
      <c r="F232" s="5"/>
      <c r="G232" s="5"/>
      <c r="H232" s="5"/>
      <c r="I232" s="70"/>
      <c r="J232" s="70"/>
      <c r="K232" s="70"/>
      <c r="L232" s="70"/>
      <c r="M232" s="70"/>
      <c r="N232" s="37">
        <f t="shared" si="68"/>
        <v>1</v>
      </c>
      <c r="V232" s="39">
        <f t="shared" si="57"/>
      </c>
      <c r="W232" s="39">
        <f t="shared" si="58"/>
      </c>
      <c r="X232" s="39">
        <f t="shared" si="59"/>
      </c>
      <c r="Y232" s="39">
        <f t="shared" si="60"/>
      </c>
      <c r="Z232" s="39">
        <f t="shared" si="61"/>
      </c>
      <c r="AA232" s="39">
        <f t="shared" si="62"/>
      </c>
      <c r="AB232" s="39">
        <f t="shared" si="63"/>
      </c>
      <c r="AC232" s="39">
        <f t="shared" si="64"/>
      </c>
      <c r="AD232" s="39">
        <f t="shared" si="65"/>
      </c>
      <c r="AE232" s="39">
        <f t="shared" si="66"/>
      </c>
      <c r="AF232" s="39"/>
      <c r="AX232" s="2">
        <v>0.02599902340769677</v>
      </c>
      <c r="AY232" s="39">
        <f t="shared" si="69"/>
        <v>-0.16047642299816745</v>
      </c>
      <c r="BA232" s="2">
        <f t="shared" si="67"/>
        <v>-0.1609551276182338</v>
      </c>
      <c r="BB232" s="37">
        <f t="shared" si="70"/>
        <v>10</v>
      </c>
      <c r="BD232" s="37">
        <f t="shared" si="72"/>
        <v>10.624448000000086</v>
      </c>
      <c r="BE232" s="2">
        <f t="shared" si="71"/>
        <v>0.04254379906261973</v>
      </c>
    </row>
    <row r="233" spans="1:57" ht="12.75">
      <c r="A233" s="1"/>
      <c r="B233" s="56"/>
      <c r="C233" s="5"/>
      <c r="D233" s="5"/>
      <c r="E233" s="5"/>
      <c r="F233" s="5"/>
      <c r="G233" s="5"/>
      <c r="H233" s="5"/>
      <c r="I233" s="70"/>
      <c r="J233" s="70"/>
      <c r="K233" s="70"/>
      <c r="L233" s="70"/>
      <c r="M233" s="70"/>
      <c r="N233" s="37">
        <f t="shared" si="68"/>
        <v>1</v>
      </c>
      <c r="V233" s="39">
        <f t="shared" si="57"/>
      </c>
      <c r="W233" s="39">
        <f t="shared" si="58"/>
      </c>
      <c r="X233" s="39">
        <f t="shared" si="59"/>
      </c>
      <c r="Y233" s="39">
        <f t="shared" si="60"/>
      </c>
      <c r="Z233" s="39">
        <f t="shared" si="61"/>
      </c>
      <c r="AA233" s="39">
        <f t="shared" si="62"/>
      </c>
      <c r="AB233" s="39">
        <f t="shared" si="63"/>
      </c>
      <c r="AC233" s="39">
        <f t="shared" si="64"/>
      </c>
      <c r="AD233" s="39">
        <f t="shared" si="65"/>
      </c>
      <c r="AE233" s="39">
        <f t="shared" si="66"/>
      </c>
      <c r="AF233" s="39"/>
      <c r="AX233" s="2">
        <v>-0.0066899624622333426</v>
      </c>
      <c r="AY233" s="39">
        <f t="shared" si="69"/>
        <v>-0.16825951487196034</v>
      </c>
      <c r="BA233" s="2">
        <f t="shared" si="67"/>
        <v>-0.1609551276182338</v>
      </c>
      <c r="BB233" s="37">
        <f t="shared" si="70"/>
        <v>10</v>
      </c>
      <c r="BD233" s="37">
        <f t="shared" si="72"/>
        <v>10.639595600000087</v>
      </c>
      <c r="BE233" s="2">
        <f t="shared" si="71"/>
        <v>0.04295856779075687</v>
      </c>
    </row>
    <row r="234" spans="1:57" ht="12.75">
      <c r="A234" s="1"/>
      <c r="B234" s="56"/>
      <c r="C234" s="5"/>
      <c r="D234" s="5"/>
      <c r="E234" s="5"/>
      <c r="F234" s="5"/>
      <c r="G234" s="5"/>
      <c r="H234" s="5"/>
      <c r="I234" s="70"/>
      <c r="J234" s="70"/>
      <c r="K234" s="70"/>
      <c r="L234" s="70"/>
      <c r="M234" s="70"/>
      <c r="N234" s="37">
        <f t="shared" si="68"/>
        <v>1</v>
      </c>
      <c r="V234" s="39">
        <f t="shared" si="57"/>
      </c>
      <c r="W234" s="39">
        <f t="shared" si="58"/>
      </c>
      <c r="X234" s="39">
        <f t="shared" si="59"/>
      </c>
      <c r="Y234" s="39">
        <f t="shared" si="60"/>
      </c>
      <c r="Z234" s="39">
        <f t="shared" si="61"/>
      </c>
      <c r="AA234" s="39">
        <f t="shared" si="62"/>
      </c>
      <c r="AB234" s="39">
        <f t="shared" si="63"/>
      </c>
      <c r="AC234" s="39">
        <f t="shared" si="64"/>
      </c>
      <c r="AD234" s="39">
        <f t="shared" si="65"/>
      </c>
      <c r="AE234" s="39">
        <f t="shared" si="66"/>
      </c>
      <c r="AF234" s="39"/>
      <c r="AX234" s="2">
        <v>-0.019256874294259468</v>
      </c>
      <c r="AY234" s="39">
        <f t="shared" si="69"/>
        <v>-0.17125163673672847</v>
      </c>
      <c r="BA234" s="2">
        <f t="shared" si="67"/>
        <v>-0.1609551276182338</v>
      </c>
      <c r="BB234" s="37">
        <f t="shared" si="70"/>
        <v>10</v>
      </c>
      <c r="BD234" s="37">
        <f t="shared" si="72"/>
        <v>10.654743200000087</v>
      </c>
      <c r="BE234" s="2">
        <f t="shared" si="71"/>
        <v>0.0433758186316418</v>
      </c>
    </row>
    <row r="235" spans="1:57" ht="12.75">
      <c r="A235" s="1"/>
      <c r="B235" s="56"/>
      <c r="C235" s="5"/>
      <c r="D235" s="5"/>
      <c r="E235" s="5"/>
      <c r="F235" s="5"/>
      <c r="G235" s="5"/>
      <c r="H235" s="5"/>
      <c r="I235" s="70"/>
      <c r="J235" s="70"/>
      <c r="K235" s="70"/>
      <c r="L235" s="70"/>
      <c r="M235" s="70"/>
      <c r="N235" s="37">
        <f t="shared" si="68"/>
        <v>1</v>
      </c>
      <c r="V235" s="39">
        <f t="shared" si="57"/>
      </c>
      <c r="W235" s="39">
        <f t="shared" si="58"/>
      </c>
      <c r="X235" s="39">
        <f t="shared" si="59"/>
      </c>
      <c r="Y235" s="39">
        <f t="shared" si="60"/>
      </c>
      <c r="Z235" s="39">
        <f t="shared" si="61"/>
      </c>
      <c r="AA235" s="39">
        <f t="shared" si="62"/>
      </c>
      <c r="AB235" s="39">
        <f t="shared" si="63"/>
      </c>
      <c r="AC235" s="39">
        <f t="shared" si="64"/>
      </c>
      <c r="AD235" s="39">
        <f t="shared" si="65"/>
      </c>
      <c r="AE235" s="39">
        <f t="shared" si="66"/>
      </c>
      <c r="AF235" s="39"/>
      <c r="AX235" s="2">
        <v>3.0213324381234835E-05</v>
      </c>
      <c r="AY235" s="39">
        <f t="shared" si="69"/>
        <v>-0.1666594730180045</v>
      </c>
      <c r="BA235" s="2">
        <f t="shared" si="67"/>
        <v>-0.1609551276182338</v>
      </c>
      <c r="BB235" s="37">
        <f t="shared" si="70"/>
        <v>10</v>
      </c>
      <c r="BD235" s="37">
        <f t="shared" si="72"/>
        <v>10.669890800000088</v>
      </c>
      <c r="BE235" s="2">
        <f t="shared" si="71"/>
        <v>0.04379554550629019</v>
      </c>
    </row>
    <row r="236" spans="1:57" ht="12.75">
      <c r="A236" s="1"/>
      <c r="B236" s="56"/>
      <c r="C236" s="5"/>
      <c r="D236" s="5"/>
      <c r="E236" s="5"/>
      <c r="F236" s="5"/>
      <c r="G236" s="5"/>
      <c r="H236" s="5"/>
      <c r="I236" s="70"/>
      <c r="J236" s="70"/>
      <c r="K236" s="70"/>
      <c r="L236" s="70"/>
      <c r="M236" s="70"/>
      <c r="N236" s="37">
        <f t="shared" si="68"/>
        <v>1</v>
      </c>
      <c r="V236" s="39">
        <f t="shared" si="57"/>
      </c>
      <c r="W236" s="39">
        <f t="shared" si="58"/>
      </c>
      <c r="X236" s="39">
        <f t="shared" si="59"/>
      </c>
      <c r="Y236" s="39">
        <f t="shared" si="60"/>
      </c>
      <c r="Z236" s="39">
        <f t="shared" si="61"/>
      </c>
      <c r="AA236" s="39">
        <f t="shared" si="62"/>
      </c>
      <c r="AB236" s="39">
        <f t="shared" si="63"/>
      </c>
      <c r="AC236" s="39">
        <f t="shared" si="64"/>
      </c>
      <c r="AD236" s="39">
        <f t="shared" si="65"/>
      </c>
      <c r="AE236" s="39">
        <f t="shared" si="66"/>
      </c>
      <c r="AF236" s="39"/>
      <c r="AX236" s="2">
        <v>-0.0016800439466536435</v>
      </c>
      <c r="AY236" s="39">
        <f t="shared" si="69"/>
        <v>-0.16706667713015566</v>
      </c>
      <c r="BA236" s="2">
        <f t="shared" si="67"/>
        <v>-0.1609551276182338</v>
      </c>
      <c r="BB236" s="37">
        <f t="shared" si="70"/>
        <v>10</v>
      </c>
      <c r="BD236" s="37">
        <f t="shared" si="72"/>
        <v>10.685038400000089</v>
      </c>
      <c r="BE236" s="2">
        <f t="shared" si="71"/>
        <v>0.044217742008084295</v>
      </c>
    </row>
    <row r="237" spans="1:57" ht="12.75">
      <c r="A237" s="1"/>
      <c r="B237" s="56"/>
      <c r="C237" s="5"/>
      <c r="D237" s="5"/>
      <c r="E237" s="5"/>
      <c r="F237" s="5"/>
      <c r="G237" s="5"/>
      <c r="H237" s="5"/>
      <c r="I237" s="70"/>
      <c r="J237" s="70"/>
      <c r="K237" s="70"/>
      <c r="L237" s="70"/>
      <c r="M237" s="70"/>
      <c r="N237" s="37">
        <f t="shared" si="68"/>
        <v>1</v>
      </c>
      <c r="V237" s="39">
        <f t="shared" si="57"/>
      </c>
      <c r="W237" s="39">
        <f t="shared" si="58"/>
      </c>
      <c r="X237" s="39">
        <f t="shared" si="59"/>
      </c>
      <c r="Y237" s="39">
        <f t="shared" si="60"/>
      </c>
      <c r="Z237" s="39">
        <f t="shared" si="61"/>
      </c>
      <c r="AA237" s="39">
        <f t="shared" si="62"/>
      </c>
      <c r="AB237" s="39">
        <f t="shared" si="63"/>
      </c>
      <c r="AC237" s="39">
        <f t="shared" si="64"/>
      </c>
      <c r="AD237" s="39">
        <f t="shared" si="65"/>
      </c>
      <c r="AE237" s="39">
        <f t="shared" si="66"/>
      </c>
      <c r="AF237" s="39"/>
      <c r="AX237" s="2">
        <v>-0.017722403637806326</v>
      </c>
      <c r="AY237" s="39">
        <f t="shared" si="69"/>
        <v>-0.1708862865804301</v>
      </c>
      <c r="BA237" s="2">
        <f t="shared" si="67"/>
        <v>-0.1609551276182338</v>
      </c>
      <c r="BB237" s="37">
        <f t="shared" si="70"/>
        <v>10</v>
      </c>
      <c r="BD237" s="37">
        <f t="shared" si="72"/>
        <v>10.70018600000009</v>
      </c>
      <c r="BE237" s="2">
        <f t="shared" si="71"/>
        <v>0.04464240140052955</v>
      </c>
    </row>
    <row r="238" spans="1:57" ht="12.75">
      <c r="A238" s="1"/>
      <c r="B238" s="56"/>
      <c r="C238" s="5"/>
      <c r="D238" s="5"/>
      <c r="E238" s="5"/>
      <c r="F238" s="5"/>
      <c r="G238" s="5"/>
      <c r="H238" s="5"/>
      <c r="I238" s="70"/>
      <c r="J238" s="70"/>
      <c r="K238" s="70"/>
      <c r="L238" s="70"/>
      <c r="M238" s="70"/>
      <c r="N238" s="37">
        <f t="shared" si="68"/>
        <v>1</v>
      </c>
      <c r="V238" s="39">
        <f t="shared" si="57"/>
      </c>
      <c r="W238" s="39">
        <f t="shared" si="58"/>
      </c>
      <c r="X238" s="39">
        <f t="shared" si="59"/>
      </c>
      <c r="Y238" s="39">
        <f t="shared" si="60"/>
      </c>
      <c r="Z238" s="39">
        <f t="shared" si="61"/>
      </c>
      <c r="AA238" s="39">
        <f t="shared" si="62"/>
      </c>
      <c r="AB238" s="39">
        <f t="shared" si="63"/>
      </c>
      <c r="AC238" s="39">
        <f t="shared" si="64"/>
      </c>
      <c r="AD238" s="39">
        <f t="shared" si="65"/>
      </c>
      <c r="AE238" s="39">
        <f t="shared" si="66"/>
      </c>
      <c r="AF238" s="39"/>
      <c r="AX238" s="2">
        <v>-0.01791100802636799</v>
      </c>
      <c r="AY238" s="39">
        <f t="shared" si="69"/>
        <v>-0.17093119238723048</v>
      </c>
      <c r="BA238" s="2">
        <f t="shared" si="67"/>
        <v>-0.1609551276182338</v>
      </c>
      <c r="BB238" s="37">
        <f t="shared" si="70"/>
        <v>10</v>
      </c>
      <c r="BD238" s="37">
        <f t="shared" si="72"/>
        <v>10.71533360000009</v>
      </c>
      <c r="BE238" s="2">
        <f t="shared" si="71"/>
        <v>0.045069516615049196</v>
      </c>
    </row>
    <row r="239" spans="1:57" ht="12.75">
      <c r="A239" s="1"/>
      <c r="B239" s="56"/>
      <c r="C239" s="5"/>
      <c r="D239" s="5"/>
      <c r="E239" s="5"/>
      <c r="F239" s="5"/>
      <c r="G239" s="5"/>
      <c r="H239" s="5"/>
      <c r="I239" s="70"/>
      <c r="J239" s="70"/>
      <c r="K239" s="70"/>
      <c r="L239" s="70"/>
      <c r="M239" s="70"/>
      <c r="N239" s="37">
        <f t="shared" si="68"/>
        <v>1</v>
      </c>
      <c r="V239" s="39">
        <f t="shared" si="57"/>
      </c>
      <c r="W239" s="39">
        <f t="shared" si="58"/>
      </c>
      <c r="X239" s="39">
        <f t="shared" si="59"/>
      </c>
      <c r="Y239" s="39">
        <f t="shared" si="60"/>
      </c>
      <c r="Z239" s="39">
        <f t="shared" si="61"/>
      </c>
      <c r="AA239" s="39">
        <f t="shared" si="62"/>
      </c>
      <c r="AB239" s="39">
        <f t="shared" si="63"/>
      </c>
      <c r="AC239" s="39">
        <f t="shared" si="64"/>
      </c>
      <c r="AD239" s="39">
        <f t="shared" si="65"/>
      </c>
      <c r="AE239" s="39">
        <f t="shared" si="66"/>
      </c>
      <c r="AF239" s="39"/>
      <c r="AX239" s="2">
        <v>0.013067720572527239</v>
      </c>
      <c r="AY239" s="39">
        <f t="shared" si="69"/>
        <v>-0.16355530462558876</v>
      </c>
      <c r="BA239" s="2">
        <f t="shared" si="67"/>
        <v>-0.1609551276182338</v>
      </c>
      <c r="BB239" s="37">
        <f t="shared" si="70"/>
        <v>10</v>
      </c>
      <c r="BD239" s="37">
        <f t="shared" si="72"/>
        <v>10.73048120000009</v>
      </c>
      <c r="BE239" s="2">
        <f t="shared" si="71"/>
        <v>0.04549908024881783</v>
      </c>
    </row>
    <row r="240" spans="1:57" ht="12.75">
      <c r="A240" s="1"/>
      <c r="B240" s="56"/>
      <c r="C240" s="5"/>
      <c r="D240" s="5"/>
      <c r="E240" s="5"/>
      <c r="F240" s="5"/>
      <c r="G240" s="5"/>
      <c r="H240" s="5"/>
      <c r="I240" s="70"/>
      <c r="J240" s="70"/>
      <c r="K240" s="70"/>
      <c r="L240" s="70"/>
      <c r="M240" s="70"/>
      <c r="N240" s="37">
        <f t="shared" si="68"/>
        <v>1</v>
      </c>
      <c r="V240" s="39">
        <f t="shared" si="57"/>
      </c>
      <c r="W240" s="39">
        <f t="shared" si="58"/>
      </c>
      <c r="X240" s="39">
        <f t="shared" si="59"/>
      </c>
      <c r="Y240" s="39">
        <f t="shared" si="60"/>
      </c>
      <c r="Z240" s="39">
        <f t="shared" si="61"/>
      </c>
      <c r="AA240" s="39">
        <f t="shared" si="62"/>
      </c>
      <c r="AB240" s="39">
        <f t="shared" si="63"/>
      </c>
      <c r="AC240" s="39">
        <f t="shared" si="64"/>
      </c>
      <c r="AD240" s="39">
        <f t="shared" si="65"/>
      </c>
      <c r="AE240" s="39">
        <f t="shared" si="66"/>
      </c>
      <c r="AF240" s="39"/>
      <c r="AX240" s="2">
        <v>0.022455824457533496</v>
      </c>
      <c r="AY240" s="39">
        <f t="shared" si="69"/>
        <v>-0.16132004179582538</v>
      </c>
      <c r="BA240" s="2">
        <f t="shared" si="67"/>
        <v>-0.1609551276182338</v>
      </c>
      <c r="BB240" s="37">
        <f t="shared" si="70"/>
        <v>10</v>
      </c>
      <c r="BD240" s="37">
        <f t="shared" si="72"/>
        <v>10.745628800000091</v>
      </c>
      <c r="BE240" s="2">
        <f t="shared" si="71"/>
        <v>0.04593108456263463</v>
      </c>
    </row>
    <row r="241" spans="1:57" ht="12.75">
      <c r="A241" s="1"/>
      <c r="B241" s="56"/>
      <c r="C241" s="5"/>
      <c r="D241" s="5"/>
      <c r="E241" s="5"/>
      <c r="F241" s="5"/>
      <c r="G241" s="5"/>
      <c r="H241" s="5"/>
      <c r="I241" s="70"/>
      <c r="J241" s="70"/>
      <c r="K241" s="70"/>
      <c r="L241" s="70"/>
      <c r="M241" s="70"/>
      <c r="N241" s="37">
        <f t="shared" si="68"/>
        <v>1</v>
      </c>
      <c r="V241" s="39">
        <f t="shared" si="57"/>
      </c>
      <c r="W241" s="39">
        <f t="shared" si="58"/>
      </c>
      <c r="X241" s="39">
        <f t="shared" si="59"/>
      </c>
      <c r="Y241" s="39">
        <f t="shared" si="60"/>
      </c>
      <c r="Z241" s="39">
        <f t="shared" si="61"/>
      </c>
      <c r="AA241" s="39">
        <f t="shared" si="62"/>
      </c>
      <c r="AB241" s="39">
        <f t="shared" si="63"/>
      </c>
      <c r="AC241" s="39">
        <f t="shared" si="64"/>
      </c>
      <c r="AD241" s="39">
        <f t="shared" si="65"/>
      </c>
      <c r="AE241" s="39">
        <f t="shared" si="66"/>
      </c>
      <c r="AF241" s="39"/>
      <c r="AX241" s="2">
        <v>-0.02336039307840205</v>
      </c>
      <c r="AY241" s="39">
        <f t="shared" si="69"/>
        <v>-0.17222866501866718</v>
      </c>
      <c r="BA241" s="2">
        <f t="shared" si="67"/>
        <v>-0.1609551276182338</v>
      </c>
      <c r="BB241" s="37">
        <f t="shared" si="70"/>
        <v>10</v>
      </c>
      <c r="BD241" s="37">
        <f t="shared" si="72"/>
        <v>10.760776400000092</v>
      </c>
      <c r="BE241" s="2">
        <f t="shared" si="71"/>
        <v>0.046365521478837005</v>
      </c>
    </row>
    <row r="242" spans="1:57" ht="12.75">
      <c r="A242" s="1"/>
      <c r="B242" s="56"/>
      <c r="C242" s="5"/>
      <c r="D242" s="5"/>
      <c r="E242" s="5"/>
      <c r="F242" s="5"/>
      <c r="G242" s="5"/>
      <c r="H242" s="5"/>
      <c r="I242" s="70"/>
      <c r="J242" s="70"/>
      <c r="K242" s="70"/>
      <c r="L242" s="70"/>
      <c r="M242" s="70"/>
      <c r="N242" s="37">
        <f t="shared" si="68"/>
        <v>1</v>
      </c>
      <c r="V242" s="39">
        <f t="shared" si="57"/>
      </c>
      <c r="W242" s="39">
        <f t="shared" si="58"/>
      </c>
      <c r="X242" s="39">
        <f t="shared" si="59"/>
      </c>
      <c r="Y242" s="39">
        <f t="shared" si="60"/>
      </c>
      <c r="Z242" s="39">
        <f t="shared" si="61"/>
      </c>
      <c r="AA242" s="39">
        <f t="shared" si="62"/>
      </c>
      <c r="AB242" s="39">
        <f t="shared" si="63"/>
      </c>
      <c r="AC242" s="39">
        <f t="shared" si="64"/>
      </c>
      <c r="AD242" s="39">
        <f t="shared" si="65"/>
      </c>
      <c r="AE242" s="39">
        <f t="shared" si="66"/>
      </c>
      <c r="AF242" s="39"/>
      <c r="AX242" s="2">
        <v>-0.010872219000824</v>
      </c>
      <c r="AY242" s="39">
        <f t="shared" si="69"/>
        <v>-0.16925529023829144</v>
      </c>
      <c r="BA242" s="2">
        <f t="shared" si="67"/>
        <v>-0.1609551276182338</v>
      </c>
      <c r="BB242" s="37">
        <f t="shared" si="70"/>
        <v>10</v>
      </c>
      <c r="BD242" s="37">
        <f t="shared" si="72"/>
        <v>10.775924000000092</v>
      </c>
      <c r="BE242" s="2">
        <f t="shared" si="71"/>
        <v>0.04680238257925574</v>
      </c>
    </row>
    <row r="243" spans="1:57" ht="12.75">
      <c r="A243" s="1"/>
      <c r="B243" s="56"/>
      <c r="C243" s="5"/>
      <c r="D243" s="5"/>
      <c r="E243" s="5"/>
      <c r="F243" s="5"/>
      <c r="G243" s="5"/>
      <c r="H243" s="5"/>
      <c r="I243" s="70"/>
      <c r="J243" s="70"/>
      <c r="K243" s="70"/>
      <c r="L243" s="70"/>
      <c r="M243" s="70"/>
      <c r="N243" s="37">
        <f t="shared" si="68"/>
        <v>1</v>
      </c>
      <c r="V243" s="39">
        <f t="shared" si="57"/>
      </c>
      <c r="W243" s="39">
        <f t="shared" si="58"/>
      </c>
      <c r="X243" s="39">
        <f t="shared" si="59"/>
      </c>
      <c r="Y243" s="39">
        <f t="shared" si="60"/>
      </c>
      <c r="Z243" s="39">
        <f t="shared" si="61"/>
      </c>
      <c r="AA243" s="39">
        <f t="shared" si="62"/>
      </c>
      <c r="AB243" s="39">
        <f t="shared" si="63"/>
      </c>
      <c r="AC243" s="39">
        <f t="shared" si="64"/>
      </c>
      <c r="AD243" s="39">
        <f t="shared" si="65"/>
      </c>
      <c r="AE243" s="39">
        <f t="shared" si="66"/>
      </c>
      <c r="AF243" s="39"/>
      <c r="AX243" s="2">
        <v>-0.009707632679219948</v>
      </c>
      <c r="AY243" s="39">
        <f t="shared" si="69"/>
        <v>-0.16897800778076666</v>
      </c>
      <c r="BA243" s="2">
        <f t="shared" si="67"/>
        <v>-0.1609551276182338</v>
      </c>
      <c r="BB243" s="37">
        <f t="shared" si="70"/>
        <v>10</v>
      </c>
      <c r="BD243" s="37">
        <f t="shared" si="72"/>
        <v>10.791071600000093</v>
      </c>
      <c r="BE243" s="2">
        <f t="shared" si="71"/>
        <v>0.04724165910321216</v>
      </c>
    </row>
    <row r="244" spans="1:57" ht="12.75">
      <c r="A244" s="1"/>
      <c r="B244" s="56"/>
      <c r="C244" s="5"/>
      <c r="D244" s="5"/>
      <c r="E244" s="5"/>
      <c r="F244" s="5"/>
      <c r="G244" s="5"/>
      <c r="H244" s="5"/>
      <c r="I244" s="70"/>
      <c r="J244" s="70"/>
      <c r="K244" s="70"/>
      <c r="L244" s="70"/>
      <c r="M244" s="70"/>
      <c r="N244" s="37">
        <f t="shared" si="68"/>
        <v>1</v>
      </c>
      <c r="V244" s="39">
        <f t="shared" si="57"/>
      </c>
      <c r="W244" s="39">
        <f t="shared" si="58"/>
      </c>
      <c r="X244" s="39">
        <f t="shared" si="59"/>
      </c>
      <c r="Y244" s="39">
        <f t="shared" si="60"/>
      </c>
      <c r="Z244" s="39">
        <f t="shared" si="61"/>
      </c>
      <c r="AA244" s="39">
        <f t="shared" si="62"/>
      </c>
      <c r="AB244" s="39">
        <f t="shared" si="63"/>
      </c>
      <c r="AC244" s="39">
        <f t="shared" si="64"/>
      </c>
      <c r="AD244" s="39">
        <f t="shared" si="65"/>
      </c>
      <c r="AE244" s="39">
        <f t="shared" si="66"/>
      </c>
      <c r="AF244" s="39"/>
      <c r="AX244" s="2">
        <v>0.009632557145908993</v>
      </c>
      <c r="AY244" s="39">
        <f t="shared" si="69"/>
        <v>-0.1643732006795455</v>
      </c>
      <c r="BA244" s="2">
        <f t="shared" si="67"/>
        <v>-0.1609551276182338</v>
      </c>
      <c r="BB244" s="37">
        <f t="shared" si="70"/>
        <v>10</v>
      </c>
      <c r="BD244" s="37">
        <f t="shared" si="72"/>
        <v>10.806219200000093</v>
      </c>
      <c r="BE244" s="2">
        <f t="shared" si="71"/>
        <v>0.04768334194555864</v>
      </c>
    </row>
    <row r="245" spans="1:57" ht="12.75">
      <c r="A245" s="1"/>
      <c r="B245" s="56"/>
      <c r="C245" s="5"/>
      <c r="D245" s="5"/>
      <c r="E245" s="5"/>
      <c r="F245" s="5"/>
      <c r="G245" s="5"/>
      <c r="H245" s="5"/>
      <c r="I245" s="70"/>
      <c r="J245" s="70"/>
      <c r="K245" s="70"/>
      <c r="L245" s="70"/>
      <c r="M245" s="70"/>
      <c r="N245" s="37">
        <f t="shared" si="68"/>
        <v>1</v>
      </c>
      <c r="V245" s="39">
        <f t="shared" si="57"/>
      </c>
      <c r="W245" s="39">
        <f t="shared" si="58"/>
      </c>
      <c r="X245" s="39">
        <f t="shared" si="59"/>
      </c>
      <c r="Y245" s="39">
        <f t="shared" si="60"/>
      </c>
      <c r="Z245" s="39">
        <f t="shared" si="61"/>
      </c>
      <c r="AA245" s="39">
        <f t="shared" si="62"/>
      </c>
      <c r="AB245" s="39">
        <f t="shared" si="63"/>
      </c>
      <c r="AC245" s="39">
        <f t="shared" si="64"/>
      </c>
      <c r="AD245" s="39">
        <f t="shared" si="65"/>
      </c>
      <c r="AE245" s="39">
        <f t="shared" si="66"/>
      </c>
      <c r="AF245" s="39"/>
      <c r="AX245" s="2">
        <v>-0.023043610950041198</v>
      </c>
      <c r="AY245" s="39">
        <f t="shared" si="69"/>
        <v>-0.17215324070239077</v>
      </c>
      <c r="BA245" s="2">
        <f t="shared" si="67"/>
        <v>-0.1609551276182338</v>
      </c>
      <c r="BB245" s="37">
        <f t="shared" si="70"/>
        <v>10</v>
      </c>
      <c r="BD245" s="37">
        <f t="shared" si="72"/>
        <v>10.821366800000094</v>
      </c>
      <c r="BE245" s="2">
        <f t="shared" si="71"/>
        <v>0.048127421654762595</v>
      </c>
    </row>
    <row r="246" spans="1:57" ht="12.75">
      <c r="A246" s="1"/>
      <c r="B246" s="56"/>
      <c r="C246" s="5"/>
      <c r="D246" s="5"/>
      <c r="E246" s="5"/>
      <c r="F246" s="5"/>
      <c r="G246" s="5"/>
      <c r="H246" s="5"/>
      <c r="I246" s="70"/>
      <c r="J246" s="70"/>
      <c r="K246" s="70"/>
      <c r="L246" s="70"/>
      <c r="M246" s="70"/>
      <c r="N246" s="37">
        <f t="shared" si="68"/>
        <v>1</v>
      </c>
      <c r="V246" s="39">
        <f t="shared" si="57"/>
      </c>
      <c r="W246" s="39">
        <f t="shared" si="58"/>
      </c>
      <c r="X246" s="39">
        <f t="shared" si="59"/>
      </c>
      <c r="Y246" s="39">
        <f t="shared" si="60"/>
      </c>
      <c r="Z246" s="39">
        <f t="shared" si="61"/>
      </c>
      <c r="AA246" s="39">
        <f t="shared" si="62"/>
      </c>
      <c r="AB246" s="39">
        <f t="shared" si="63"/>
      </c>
      <c r="AC246" s="39">
        <f t="shared" si="64"/>
      </c>
      <c r="AD246" s="39">
        <f t="shared" si="65"/>
      </c>
      <c r="AE246" s="39">
        <f t="shared" si="66"/>
      </c>
      <c r="AF246" s="39"/>
      <c r="AX246" s="2">
        <v>-0.012571489608447523</v>
      </c>
      <c r="AY246" s="39">
        <f t="shared" si="69"/>
        <v>-0.1696598784782018</v>
      </c>
      <c r="BA246" s="2">
        <f t="shared" si="67"/>
        <v>-0.1609551276182338</v>
      </c>
      <c r="BB246" s="37">
        <f t="shared" si="70"/>
        <v>10</v>
      </c>
      <c r="BD246" s="37">
        <f t="shared" si="72"/>
        <v>10.836514400000095</v>
      </c>
      <c r="BE246" s="2">
        <f t="shared" si="71"/>
        <v>0.04857388843103544</v>
      </c>
    </row>
    <row r="247" spans="1:57" ht="12.75">
      <c r="A247" s="1"/>
      <c r="B247" s="56"/>
      <c r="C247" s="5"/>
      <c r="D247" s="5"/>
      <c r="E247" s="5"/>
      <c r="F247" s="5"/>
      <c r="G247" s="5"/>
      <c r="H247" s="5"/>
      <c r="I247" s="70"/>
      <c r="J247" s="70"/>
      <c r="K247" s="70"/>
      <c r="L247" s="70"/>
      <c r="M247" s="70"/>
      <c r="N247" s="37">
        <f t="shared" si="68"/>
        <v>1</v>
      </c>
      <c r="V247" s="39">
        <f t="shared" si="57"/>
      </c>
      <c r="W247" s="39">
        <f t="shared" si="58"/>
      </c>
      <c r="X247" s="39">
        <f t="shared" si="59"/>
      </c>
      <c r="Y247" s="39">
        <f t="shared" si="60"/>
      </c>
      <c r="Z247" s="39">
        <f t="shared" si="61"/>
      </c>
      <c r="AA247" s="39">
        <f t="shared" si="62"/>
      </c>
      <c r="AB247" s="39">
        <f t="shared" si="63"/>
      </c>
      <c r="AC247" s="39">
        <f t="shared" si="64"/>
      </c>
      <c r="AD247" s="39">
        <f t="shared" si="65"/>
      </c>
      <c r="AE247" s="39">
        <f t="shared" si="66"/>
      </c>
      <c r="AF247" s="39"/>
      <c r="AX247" s="2">
        <v>-0.016775719473860896</v>
      </c>
      <c r="AY247" s="39">
        <f t="shared" si="69"/>
        <v>-0.17066088558901452</v>
      </c>
      <c r="BA247" s="2">
        <f t="shared" si="67"/>
        <v>-0.1609551276182338</v>
      </c>
      <c r="BB247" s="37">
        <f t="shared" si="70"/>
        <v>10</v>
      </c>
      <c r="BD247" s="37">
        <f t="shared" si="72"/>
        <v>10.851662000000095</v>
      </c>
      <c r="BE247" s="2">
        <f t="shared" si="71"/>
        <v>0.04902273212450696</v>
      </c>
    </row>
    <row r="248" spans="1:57" ht="12.75">
      <c r="A248" s="1"/>
      <c r="B248" s="56"/>
      <c r="C248" s="5"/>
      <c r="D248" s="5"/>
      <c r="E248" s="5"/>
      <c r="F248" s="5"/>
      <c r="G248" s="5"/>
      <c r="H248" s="5"/>
      <c r="I248" s="70"/>
      <c r="J248" s="70"/>
      <c r="K248" s="70"/>
      <c r="L248" s="70"/>
      <c r="M248" s="70"/>
      <c r="N248" s="37">
        <f t="shared" si="68"/>
        <v>1</v>
      </c>
      <c r="V248" s="39">
        <f t="shared" si="57"/>
      </c>
      <c r="W248" s="39">
        <f t="shared" si="58"/>
      </c>
      <c r="X248" s="39">
        <f t="shared" si="59"/>
      </c>
      <c r="Y248" s="39">
        <f t="shared" si="60"/>
      </c>
      <c r="Z248" s="39">
        <f t="shared" si="61"/>
      </c>
      <c r="AA248" s="39">
        <f t="shared" si="62"/>
      </c>
      <c r="AB248" s="39">
        <f t="shared" si="63"/>
      </c>
      <c r="AC248" s="39">
        <f t="shared" si="64"/>
      </c>
      <c r="AD248" s="39">
        <f t="shared" si="65"/>
      </c>
      <c r="AE248" s="39">
        <f t="shared" si="66"/>
      </c>
      <c r="AF248" s="39"/>
      <c r="AX248" s="2">
        <v>-0.009414654988250372</v>
      </c>
      <c r="AY248" s="39">
        <f t="shared" si="69"/>
        <v>-0.1689082511876787</v>
      </c>
      <c r="BA248" s="2">
        <f t="shared" si="67"/>
        <v>-0.1609551276182338</v>
      </c>
      <c r="BB248" s="37">
        <f t="shared" si="70"/>
        <v>10</v>
      </c>
      <c r="BD248" s="37">
        <f t="shared" si="72"/>
        <v>10.866809600000096</v>
      </c>
      <c r="BE248" s="2">
        <f t="shared" si="71"/>
        <v>0.04947394223344607</v>
      </c>
    </row>
    <row r="249" spans="1:57" ht="12.75">
      <c r="A249" s="1"/>
      <c r="B249" s="56"/>
      <c r="C249" s="5"/>
      <c r="D249" s="5"/>
      <c r="E249" s="5"/>
      <c r="F249" s="5"/>
      <c r="G249" s="5"/>
      <c r="H249" s="5"/>
      <c r="I249" s="70"/>
      <c r="J249" s="70"/>
      <c r="K249" s="70"/>
      <c r="L249" s="70"/>
      <c r="M249" s="70"/>
      <c r="N249" s="37">
        <f t="shared" si="68"/>
        <v>1</v>
      </c>
      <c r="V249" s="39">
        <f t="shared" si="57"/>
      </c>
      <c r="W249" s="39">
        <f t="shared" si="58"/>
      </c>
      <c r="X249" s="39">
        <f t="shared" si="59"/>
      </c>
      <c r="Y249" s="39">
        <f t="shared" si="60"/>
      </c>
      <c r="Z249" s="39">
        <f t="shared" si="61"/>
      </c>
      <c r="AA249" s="39">
        <f t="shared" si="62"/>
      </c>
      <c r="AB249" s="39">
        <f t="shared" si="63"/>
      </c>
      <c r="AC249" s="39">
        <f t="shared" si="64"/>
      </c>
      <c r="AD249" s="39">
        <f t="shared" si="65"/>
      </c>
      <c r="AE249" s="39">
        <f t="shared" si="66"/>
      </c>
      <c r="AF249" s="39"/>
      <c r="AX249" s="2">
        <v>0.025123752555925166</v>
      </c>
      <c r="AY249" s="39">
        <f t="shared" si="69"/>
        <v>-0.16068482082001784</v>
      </c>
      <c r="BA249" s="2">
        <f t="shared" si="67"/>
        <v>-0.1609551276182338</v>
      </c>
      <c r="BB249" s="37">
        <f t="shared" si="70"/>
        <v>10</v>
      </c>
      <c r="BD249" s="37">
        <f t="shared" si="72"/>
        <v>10.881957200000096</v>
      </c>
      <c r="BE249" s="2">
        <f t="shared" si="71"/>
        <v>0.04992750790252866</v>
      </c>
    </row>
    <row r="250" spans="1:57" ht="12.75">
      <c r="A250" s="1"/>
      <c r="B250" s="56"/>
      <c r="C250" s="5"/>
      <c r="D250" s="5"/>
      <c r="E250" s="5"/>
      <c r="F250" s="5"/>
      <c r="G250" s="5"/>
      <c r="H250" s="5"/>
      <c r="I250" s="70"/>
      <c r="J250" s="70"/>
      <c r="K250" s="70"/>
      <c r="L250" s="70"/>
      <c r="M250" s="70"/>
      <c r="N250" s="37">
        <f t="shared" si="68"/>
        <v>1</v>
      </c>
      <c r="V250" s="39">
        <f t="shared" si="57"/>
      </c>
      <c r="W250" s="39">
        <f t="shared" si="58"/>
      </c>
      <c r="X250" s="39">
        <f t="shared" si="59"/>
      </c>
      <c r="Y250" s="39">
        <f t="shared" si="60"/>
      </c>
      <c r="Z250" s="39">
        <f t="shared" si="61"/>
      </c>
      <c r="AA250" s="39">
        <f t="shared" si="62"/>
      </c>
      <c r="AB250" s="39">
        <f t="shared" si="63"/>
      </c>
      <c r="AC250" s="39">
        <f t="shared" si="64"/>
      </c>
      <c r="AD250" s="39">
        <f t="shared" si="65"/>
      </c>
      <c r="AE250" s="39">
        <f t="shared" si="66"/>
      </c>
      <c r="AF250" s="39"/>
      <c r="AX250" s="2">
        <v>0.019035309915463726</v>
      </c>
      <c r="AY250" s="39">
        <f t="shared" si="69"/>
        <v>-0.1621344500201277</v>
      </c>
      <c r="BA250" s="2">
        <f t="shared" si="67"/>
        <v>-0.1609551276182338</v>
      </c>
      <c r="BB250" s="37">
        <f t="shared" si="70"/>
        <v>10</v>
      </c>
      <c r="BD250" s="37">
        <f t="shared" si="72"/>
        <v>10.897104800000097</v>
      </c>
      <c r="BE250" s="2">
        <f t="shared" si="71"/>
        <v>0.0503834179211534</v>
      </c>
    </row>
    <row r="251" spans="1:57" ht="12.75">
      <c r="A251" s="1"/>
      <c r="B251" s="56"/>
      <c r="C251" s="5"/>
      <c r="D251" s="5"/>
      <c r="E251" s="5"/>
      <c r="F251" s="5"/>
      <c r="G251" s="5"/>
      <c r="H251" s="5"/>
      <c r="I251" s="70"/>
      <c r="J251" s="70"/>
      <c r="K251" s="70"/>
      <c r="L251" s="70"/>
      <c r="M251" s="70"/>
      <c r="N251" s="37">
        <f t="shared" si="68"/>
        <v>1</v>
      </c>
      <c r="V251" s="39">
        <f t="shared" si="57"/>
      </c>
      <c r="W251" s="39">
        <f t="shared" si="58"/>
      </c>
      <c r="X251" s="39">
        <f t="shared" si="59"/>
      </c>
      <c r="Y251" s="39">
        <f t="shared" si="60"/>
      </c>
      <c r="Z251" s="39">
        <f t="shared" si="61"/>
      </c>
      <c r="AA251" s="39">
        <f t="shared" si="62"/>
      </c>
      <c r="AB251" s="39">
        <f t="shared" si="63"/>
      </c>
      <c r="AC251" s="39">
        <f t="shared" si="64"/>
      </c>
      <c r="AD251" s="39">
        <f t="shared" si="65"/>
      </c>
      <c r="AE251" s="39">
        <f t="shared" si="66"/>
      </c>
      <c r="AF251" s="39"/>
      <c r="AX251" s="2">
        <v>-0.007446211127048557</v>
      </c>
      <c r="AY251" s="39">
        <f t="shared" si="69"/>
        <v>-0.16843957407786872</v>
      </c>
      <c r="BA251" s="2">
        <f t="shared" si="67"/>
        <v>-0.1609551276182338</v>
      </c>
      <c r="BB251" s="37">
        <f t="shared" si="70"/>
        <v>10</v>
      </c>
      <c r="BD251" s="37">
        <f t="shared" si="72"/>
        <v>10.912252400000098</v>
      </c>
      <c r="BE251" s="2">
        <f t="shared" si="71"/>
        <v>0.05084166072180645</v>
      </c>
    </row>
    <row r="252" spans="1:57" ht="12.75">
      <c r="A252" s="1"/>
      <c r="B252" s="56"/>
      <c r="C252" s="5"/>
      <c r="D252" s="5"/>
      <c r="E252" s="5"/>
      <c r="F252" s="5"/>
      <c r="G252" s="5"/>
      <c r="H252" s="5"/>
      <c r="I252" s="70"/>
      <c r="J252" s="70"/>
      <c r="K252" s="70"/>
      <c r="L252" s="70"/>
      <c r="M252" s="70"/>
      <c r="N252" s="37">
        <f t="shared" si="68"/>
        <v>1</v>
      </c>
      <c r="V252" s="39">
        <f t="shared" si="57"/>
      </c>
      <c r="W252" s="39">
        <f t="shared" si="58"/>
      </c>
      <c r="X252" s="39">
        <f t="shared" si="59"/>
      </c>
      <c r="Y252" s="39">
        <f t="shared" si="60"/>
      </c>
      <c r="Z252" s="39">
        <f t="shared" si="61"/>
      </c>
      <c r="AA252" s="39">
        <f t="shared" si="62"/>
      </c>
      <c r="AB252" s="39">
        <f t="shared" si="63"/>
      </c>
      <c r="AC252" s="39">
        <f t="shared" si="64"/>
      </c>
      <c r="AD252" s="39">
        <f t="shared" si="65"/>
      </c>
      <c r="AE252" s="39">
        <f t="shared" si="66"/>
      </c>
      <c r="AF252" s="39"/>
      <c r="AX252" s="2">
        <v>-0.027235023041474654</v>
      </c>
      <c r="AY252" s="39">
        <f t="shared" si="69"/>
        <v>-0.1731511959622559</v>
      </c>
      <c r="BA252" s="2">
        <f t="shared" si="67"/>
        <v>-0.1609551276182338</v>
      </c>
      <c r="BB252" s="37">
        <f t="shared" si="70"/>
        <v>10</v>
      </c>
      <c r="BD252" s="37">
        <f t="shared" si="72"/>
        <v>10.927400000000098</v>
      </c>
      <c r="BE252" s="2">
        <f t="shared" si="71"/>
        <v>0.051302224378475515</v>
      </c>
    </row>
    <row r="253" spans="1:57" ht="12.75">
      <c r="A253" s="1"/>
      <c r="B253" s="56"/>
      <c r="C253" s="5"/>
      <c r="D253" s="5"/>
      <c r="E253" s="5"/>
      <c r="F253" s="5"/>
      <c r="G253" s="5"/>
      <c r="H253" s="5"/>
      <c r="I253" s="70"/>
      <c r="J253" s="70"/>
      <c r="K253" s="70"/>
      <c r="L253" s="70"/>
      <c r="M253" s="70"/>
      <c r="N253" s="37">
        <f t="shared" si="68"/>
        <v>1</v>
      </c>
      <c r="V253" s="39">
        <f t="shared" si="57"/>
      </c>
      <c r="W253" s="39">
        <f t="shared" si="58"/>
      </c>
      <c r="X253" s="39">
        <f t="shared" si="59"/>
      </c>
      <c r="Y253" s="39">
        <f t="shared" si="60"/>
      </c>
      <c r="Z253" s="39">
        <f t="shared" si="61"/>
      </c>
      <c r="AA253" s="39">
        <f t="shared" si="62"/>
      </c>
      <c r="AB253" s="39">
        <f t="shared" si="63"/>
      </c>
      <c r="AC253" s="39">
        <f t="shared" si="64"/>
      </c>
      <c r="AD253" s="39">
        <f t="shared" si="65"/>
      </c>
      <c r="AE253" s="39">
        <f t="shared" si="66"/>
      </c>
      <c r="AF253" s="39"/>
      <c r="AX253" s="2">
        <v>-0.01978240302743614</v>
      </c>
      <c r="AY253" s="39">
        <f t="shared" si="69"/>
        <v>-0.17137676262558005</v>
      </c>
      <c r="BA253" s="2">
        <f t="shared" si="67"/>
        <v>-0.1609551276182338</v>
      </c>
      <c r="BB253" s="37">
        <f t="shared" si="70"/>
        <v>10</v>
      </c>
      <c r="BD253" s="37">
        <f t="shared" si="72"/>
        <v>10.942547600000099</v>
      </c>
      <c r="BE253" s="2">
        <f t="shared" si="71"/>
        <v>0.05176509660511453</v>
      </c>
    </row>
    <row r="254" spans="1:57" ht="12.75">
      <c r="A254" s="1"/>
      <c r="B254" s="56"/>
      <c r="C254" s="5"/>
      <c r="D254" s="5"/>
      <c r="E254" s="5"/>
      <c r="F254" s="5"/>
      <c r="G254" s="5"/>
      <c r="H254" s="5"/>
      <c r="I254" s="70"/>
      <c r="J254" s="70"/>
      <c r="K254" s="70"/>
      <c r="L254" s="70"/>
      <c r="M254" s="70"/>
      <c r="N254" s="37">
        <f t="shared" si="68"/>
        <v>1</v>
      </c>
      <c r="V254" s="39">
        <f t="shared" si="57"/>
      </c>
      <c r="W254" s="39">
        <f t="shared" si="58"/>
      </c>
      <c r="X254" s="39">
        <f t="shared" si="59"/>
      </c>
      <c r="Y254" s="39">
        <f t="shared" si="60"/>
      </c>
      <c r="Z254" s="39">
        <f t="shared" si="61"/>
      </c>
      <c r="AA254" s="39">
        <f t="shared" si="62"/>
      </c>
      <c r="AB254" s="39">
        <f t="shared" si="63"/>
      </c>
      <c r="AC254" s="39">
        <f t="shared" si="64"/>
      </c>
      <c r="AD254" s="39">
        <f t="shared" si="65"/>
      </c>
      <c r="AE254" s="39">
        <f t="shared" si="66"/>
      </c>
      <c r="AF254" s="39"/>
      <c r="AX254" s="2">
        <v>-0.0076036866359447015</v>
      </c>
      <c r="AY254" s="39">
        <f t="shared" si="69"/>
        <v>-0.1684770682466535</v>
      </c>
      <c r="BA254" s="2">
        <f t="shared" si="67"/>
        <v>-0.1609551276182338</v>
      </c>
      <c r="BB254" s="37">
        <f t="shared" si="70"/>
        <v>10</v>
      </c>
      <c r="BD254" s="37">
        <f t="shared" si="72"/>
        <v>10.9576952000001</v>
      </c>
      <c r="BE254" s="2">
        <f t="shared" si="71"/>
        <v>0.05223026475415928</v>
      </c>
    </row>
    <row r="255" spans="1:57" ht="12.75">
      <c r="A255" s="1"/>
      <c r="B255" s="56"/>
      <c r="C255" s="5"/>
      <c r="D255" s="5"/>
      <c r="E255" s="5"/>
      <c r="F255" s="5"/>
      <c r="G255" s="5"/>
      <c r="H255" s="5"/>
      <c r="I255" s="70"/>
      <c r="J255" s="70"/>
      <c r="K255" s="70"/>
      <c r="L255" s="70"/>
      <c r="M255" s="70"/>
      <c r="N255" s="37">
        <f t="shared" si="68"/>
        <v>1</v>
      </c>
      <c r="V255" s="39">
        <f t="shared" si="57"/>
      </c>
      <c r="W255" s="39">
        <f t="shared" si="58"/>
      </c>
      <c r="X255" s="39">
        <f t="shared" si="59"/>
      </c>
      <c r="Y255" s="39">
        <f t="shared" si="60"/>
      </c>
      <c r="Z255" s="39">
        <f t="shared" si="61"/>
      </c>
      <c r="AA255" s="39">
        <f t="shared" si="62"/>
      </c>
      <c r="AB255" s="39">
        <f t="shared" si="63"/>
      </c>
      <c r="AC255" s="39">
        <f t="shared" si="64"/>
      </c>
      <c r="AD255" s="39">
        <f t="shared" si="65"/>
      </c>
      <c r="AE255" s="39">
        <f t="shared" si="66"/>
      </c>
      <c r="AF255" s="39"/>
      <c r="AX255" s="2">
        <v>0.005853144932401501</v>
      </c>
      <c r="AY255" s="39">
        <f t="shared" si="69"/>
        <v>-0.16527306073038062</v>
      </c>
      <c r="BA255" s="2">
        <f t="shared" si="67"/>
        <v>-0.1609551276182338</v>
      </c>
      <c r="BB255" s="37">
        <f t="shared" si="70"/>
        <v>10</v>
      </c>
      <c r="BD255" s="37">
        <f t="shared" si="72"/>
        <v>10.9728428000001</v>
      </c>
      <c r="BE255" s="2">
        <f t="shared" si="71"/>
        <v>0.052697715815095116</v>
      </c>
    </row>
    <row r="256" spans="1:57" ht="12.75">
      <c r="A256" s="1"/>
      <c r="B256" s="56"/>
      <c r="C256" s="5"/>
      <c r="D256" s="5"/>
      <c r="E256" s="5"/>
      <c r="F256" s="5"/>
      <c r="G256" s="5"/>
      <c r="H256" s="5"/>
      <c r="I256" s="70"/>
      <c r="J256" s="70"/>
      <c r="K256" s="70"/>
      <c r="L256" s="70"/>
      <c r="M256" s="70"/>
      <c r="N256" s="37">
        <f t="shared" si="68"/>
        <v>1</v>
      </c>
      <c r="V256" s="39">
        <f t="shared" si="57"/>
      </c>
      <c r="W256" s="39">
        <f t="shared" si="58"/>
      </c>
      <c r="X256" s="39">
        <f t="shared" si="59"/>
      </c>
      <c r="Y256" s="39">
        <f t="shared" si="60"/>
      </c>
      <c r="Z256" s="39">
        <f t="shared" si="61"/>
      </c>
      <c r="AA256" s="39">
        <f t="shared" si="62"/>
      </c>
      <c r="AB256" s="39">
        <f t="shared" si="63"/>
      </c>
      <c r="AC256" s="39">
        <f t="shared" si="64"/>
      </c>
      <c r="AD256" s="39">
        <f t="shared" si="65"/>
      </c>
      <c r="AE256" s="39">
        <f t="shared" si="66"/>
      </c>
      <c r="AF256" s="39"/>
      <c r="AX256" s="2">
        <v>-0.015296182134464553</v>
      </c>
      <c r="AY256" s="39">
        <f t="shared" si="69"/>
        <v>-0.17030861479392015</v>
      </c>
      <c r="BA256" s="2">
        <f t="shared" si="67"/>
        <v>-0.1609551276182338</v>
      </c>
      <c r="BB256" s="37">
        <f t="shared" si="70"/>
        <v>10</v>
      </c>
      <c r="BD256" s="37">
        <f t="shared" si="72"/>
        <v>10.9879904000001</v>
      </c>
      <c r="BE256" s="2">
        <f t="shared" si="71"/>
        <v>0.05316743641307728</v>
      </c>
    </row>
    <row r="257" spans="1:57" ht="12.75">
      <c r="A257" s="1"/>
      <c r="B257" s="56"/>
      <c r="C257" s="5"/>
      <c r="D257" s="5"/>
      <c r="E257" s="5"/>
      <c r="F257" s="5"/>
      <c r="G257" s="5"/>
      <c r="H257" s="5"/>
      <c r="I257" s="70"/>
      <c r="J257" s="70"/>
      <c r="K257" s="70"/>
      <c r="L257" s="70"/>
      <c r="M257" s="70"/>
      <c r="N257" s="37">
        <f t="shared" si="68"/>
        <v>1</v>
      </c>
      <c r="V257" s="39">
        <f t="shared" si="57"/>
      </c>
      <c r="W257" s="39">
        <f t="shared" si="58"/>
      </c>
      <c r="X257" s="39">
        <f t="shared" si="59"/>
      </c>
      <c r="Y257" s="39">
        <f t="shared" si="60"/>
      </c>
      <c r="Z257" s="39">
        <f t="shared" si="61"/>
      </c>
      <c r="AA257" s="39">
        <f t="shared" si="62"/>
      </c>
      <c r="AB257" s="39">
        <f t="shared" si="63"/>
      </c>
      <c r="AC257" s="39">
        <f t="shared" si="64"/>
      </c>
      <c r="AD257" s="39">
        <f t="shared" si="65"/>
      </c>
      <c r="AE257" s="39">
        <f t="shared" si="66"/>
      </c>
      <c r="AF257" s="39"/>
      <c r="AX257" s="2">
        <v>-0.007074495681630908</v>
      </c>
      <c r="AY257" s="39">
        <f t="shared" si="69"/>
        <v>-0.16835107040038833</v>
      </c>
      <c r="BA257" s="2">
        <f t="shared" si="67"/>
        <v>-0.1609551276182338</v>
      </c>
      <c r="BB257" s="37">
        <f t="shared" si="70"/>
        <v>10</v>
      </c>
      <c r="BD257" s="37">
        <f t="shared" si="72"/>
        <v>11.003138000000101</v>
      </c>
      <c r="BE257" s="2">
        <f t="shared" si="71"/>
        <v>0.053639412807604876</v>
      </c>
    </row>
    <row r="258" spans="1:57" ht="12.75">
      <c r="A258" s="1"/>
      <c r="B258" s="56"/>
      <c r="C258" s="5"/>
      <c r="D258" s="5"/>
      <c r="E258" s="5"/>
      <c r="F258" s="5"/>
      <c r="G258" s="5"/>
      <c r="H258" s="5"/>
      <c r="I258" s="70"/>
      <c r="J258" s="70"/>
      <c r="K258" s="70"/>
      <c r="L258" s="70"/>
      <c r="M258" s="70"/>
      <c r="N258" s="37">
        <f t="shared" si="68"/>
        <v>1</v>
      </c>
      <c r="V258" s="39">
        <f aca="true" t="shared" si="73" ref="V258:V321">IF(ISBLANK($A258)=FALSE,IF($A258&lt;=$T$3,1,""),"")</f>
      </c>
      <c r="W258" s="39">
        <f aca="true" t="shared" si="74" ref="W258:W321">IF(ISBLANK($A258)=FALSE,IF($A258&lt;=$T$4,IF($A258&gt;$T$3,1,""),""),"")</f>
      </c>
      <c r="X258" s="39">
        <f aca="true" t="shared" si="75" ref="X258:X321">IF(ISBLANK($A258)=FALSE,IF($A258&lt;=$T$5,IF($A258&gt;$T$4,1,""),""),"")</f>
      </c>
      <c r="Y258" s="39">
        <f aca="true" t="shared" si="76" ref="Y258:Y321">IF(ISBLANK($A258)=FALSE,IF($A258&lt;=$T$6,IF($A258&gt;$T$5,1,""),""),"")</f>
      </c>
      <c r="Z258" s="39">
        <f aca="true" t="shared" si="77" ref="Z258:Z321">IF(ISBLANK($A258)=FALSE,IF($A258&lt;=$T$7,IF($A258&gt;$T$6,1,""),""),"")</f>
      </c>
      <c r="AA258" s="39">
        <f aca="true" t="shared" si="78" ref="AA258:AA321">IF(ISBLANK($A258)=FALSE,IF($A258&lt;=$T$8,IF($A258&gt;$T$7,1,""),""),"")</f>
      </c>
      <c r="AB258" s="39">
        <f aca="true" t="shared" si="79" ref="AB258:AB321">IF(ISBLANK($A258)=FALSE,IF($A258&lt;=$T$9,IF($A258&gt;$T$8,1,""),""),"")</f>
      </c>
      <c r="AC258" s="39">
        <f aca="true" t="shared" si="80" ref="AC258:AC321">IF(ISBLANK($A258)=FALSE,IF($A258&lt;=$T$10,IF($A258&gt;$T$9,1,""),""),"")</f>
      </c>
      <c r="AD258" s="39">
        <f aca="true" t="shared" si="81" ref="AD258:AD321">IF(ISBLANK($A258)=FALSE,IF($A258&lt;=$T$11,IF($A258&gt;$T$10,1,""),""),"")</f>
      </c>
      <c r="AE258" s="39">
        <f aca="true" t="shared" si="82" ref="AE258:AE321">IF(ISBLANK($A258)=FALSE,IF($A258&gt;$T$11,1,""),"")</f>
      </c>
      <c r="AF258" s="39"/>
      <c r="AX258" s="2">
        <v>-0.02336405529953917</v>
      </c>
      <c r="AY258" s="39">
        <f t="shared" si="69"/>
        <v>-0.17222953697608076</v>
      </c>
      <c r="BA258" s="2">
        <f aca="true" t="shared" si="83" ref="BA258:BA321">IF(ISBLANK($A258)=TRUE,$AY$2,$AY258)</f>
        <v>-0.1609551276182338</v>
      </c>
      <c r="BB258" s="37">
        <f t="shared" si="70"/>
        <v>10</v>
      </c>
      <c r="BD258" s="37">
        <f t="shared" si="72"/>
        <v>11.018285600000102</v>
      </c>
      <c r="BE258" s="2">
        <f t="shared" si="71"/>
        <v>0.054113630891248925</v>
      </c>
    </row>
    <row r="259" spans="1:57" ht="12.75">
      <c r="A259" s="1"/>
      <c r="B259" s="56"/>
      <c r="C259" s="5"/>
      <c r="D259" s="5"/>
      <c r="E259" s="5"/>
      <c r="F259" s="5"/>
      <c r="G259" s="5"/>
      <c r="H259" s="5"/>
      <c r="I259" s="70"/>
      <c r="J259" s="70"/>
      <c r="K259" s="70"/>
      <c r="L259" s="70"/>
      <c r="M259" s="70"/>
      <c r="N259" s="37">
        <f aca="true" t="shared" si="84" ref="N259:N322">IF(ISNUMBER($A259)=TRUE,1,IF(ISBLANK($A259)=TRUE,1,0))</f>
        <v>1</v>
      </c>
      <c r="V259" s="39">
        <f t="shared" si="73"/>
      </c>
      <c r="W259" s="39">
        <f t="shared" si="74"/>
      </c>
      <c r="X259" s="39">
        <f t="shared" si="75"/>
      </c>
      <c r="Y259" s="39">
        <f t="shared" si="76"/>
      </c>
      <c r="Z259" s="39">
        <f t="shared" si="77"/>
      </c>
      <c r="AA259" s="39">
        <f t="shared" si="78"/>
      </c>
      <c r="AB259" s="39">
        <f t="shared" si="79"/>
      </c>
      <c r="AC259" s="39">
        <f t="shared" si="80"/>
      </c>
      <c r="AD259" s="39">
        <f t="shared" si="81"/>
      </c>
      <c r="AE259" s="39">
        <f t="shared" si="82"/>
      </c>
      <c r="AF259" s="39"/>
      <c r="AX259" s="2">
        <v>0.02227088229010895</v>
      </c>
      <c r="AY259" s="39">
        <f aca="true" t="shared" si="85" ref="AY259:AY322">$U$26+$AX259*MAX($U$2:$U$11)</f>
        <v>-0.16136407564521218</v>
      </c>
      <c r="BA259" s="2">
        <f t="shared" si="83"/>
        <v>-0.1609551276182338</v>
      </c>
      <c r="BB259" s="37">
        <f aca="true" t="shared" si="86" ref="BB259:BB322">IF(ISBLANK($A259)=TRUE,$A$2,IF(ISNUMBER($A259)=TRUE,$A259,$A$2))</f>
        <v>10</v>
      </c>
      <c r="BD259" s="37">
        <f t="shared" si="72"/>
        <v>11.033433200000102</v>
      </c>
      <c r="BE259" s="2">
        <f aca="true" t="shared" si="87" ref="BE259:BE322">NORMDIST($BD259,$R$12,$R$16,FALSE)</f>
        <v>0.054590076188435616</v>
      </c>
    </row>
    <row r="260" spans="1:57" ht="12.75">
      <c r="A260" s="1"/>
      <c r="B260" s="56"/>
      <c r="C260" s="5"/>
      <c r="D260" s="5"/>
      <c r="E260" s="5"/>
      <c r="F260" s="5"/>
      <c r="G260" s="5"/>
      <c r="H260" s="5"/>
      <c r="I260" s="70"/>
      <c r="J260" s="70"/>
      <c r="K260" s="70"/>
      <c r="L260" s="70"/>
      <c r="M260" s="70"/>
      <c r="N260" s="37">
        <f t="shared" si="84"/>
        <v>1</v>
      </c>
      <c r="V260" s="39">
        <f t="shared" si="73"/>
      </c>
      <c r="W260" s="39">
        <f t="shared" si="74"/>
      </c>
      <c r="X260" s="39">
        <f t="shared" si="75"/>
      </c>
      <c r="Y260" s="39">
        <f t="shared" si="76"/>
      </c>
      <c r="Z260" s="39">
        <f t="shared" si="77"/>
      </c>
      <c r="AA260" s="39">
        <f t="shared" si="78"/>
      </c>
      <c r="AB260" s="39">
        <f t="shared" si="79"/>
      </c>
      <c r="AC260" s="39">
        <f t="shared" si="80"/>
      </c>
      <c r="AD260" s="39">
        <f t="shared" si="81"/>
      </c>
      <c r="AE260" s="39">
        <f t="shared" si="82"/>
      </c>
      <c r="AF260" s="39"/>
      <c r="AX260" s="2">
        <v>-0.020595416119876704</v>
      </c>
      <c r="AY260" s="39">
        <f t="shared" si="85"/>
        <v>-0.17157033717139925</v>
      </c>
      <c r="BA260" s="2">
        <f t="shared" si="83"/>
        <v>-0.1609551276182338</v>
      </c>
      <c r="BB260" s="37">
        <f t="shared" si="86"/>
        <v>10</v>
      </c>
      <c r="BD260" s="37">
        <f aca="true" t="shared" si="88" ref="BD260:BD323">$BD259+0.001*($Q$66-$Q$65)</f>
        <v>11.048580800000103</v>
      </c>
      <c r="BE260" s="2">
        <f t="shared" si="87"/>
        <v>0.05506873385428523</v>
      </c>
    </row>
    <row r="261" spans="1:57" ht="12.75">
      <c r="A261" s="1"/>
      <c r="B261" s="56"/>
      <c r="C261" s="5"/>
      <c r="D261" s="5"/>
      <c r="E261" s="5"/>
      <c r="F261" s="5"/>
      <c r="G261" s="5"/>
      <c r="H261" s="5"/>
      <c r="I261" s="70"/>
      <c r="J261" s="70"/>
      <c r="K261" s="70"/>
      <c r="L261" s="70"/>
      <c r="M261" s="70"/>
      <c r="N261" s="37">
        <f t="shared" si="84"/>
        <v>1</v>
      </c>
      <c r="V261" s="39">
        <f t="shared" si="73"/>
      </c>
      <c r="W261" s="39">
        <f t="shared" si="74"/>
      </c>
      <c r="X261" s="39">
        <f t="shared" si="75"/>
      </c>
      <c r="Y261" s="39">
        <f t="shared" si="76"/>
      </c>
      <c r="Z261" s="39">
        <f t="shared" si="77"/>
      </c>
      <c r="AA261" s="39">
        <f t="shared" si="78"/>
      </c>
      <c r="AB261" s="39">
        <f t="shared" si="79"/>
      </c>
      <c r="AC261" s="39">
        <f t="shared" si="80"/>
      </c>
      <c r="AD261" s="39">
        <f t="shared" si="81"/>
      </c>
      <c r="AE261" s="39">
        <f t="shared" si="82"/>
      </c>
      <c r="AF261" s="39"/>
      <c r="AX261" s="2">
        <v>0.022864162114322337</v>
      </c>
      <c r="AY261" s="39">
        <f t="shared" si="85"/>
        <v>-0.16122281854420897</v>
      </c>
      <c r="BA261" s="2">
        <f t="shared" si="83"/>
        <v>-0.1609551276182338</v>
      </c>
      <c r="BB261" s="37">
        <f t="shared" si="86"/>
        <v>10</v>
      </c>
      <c r="BD261" s="37">
        <f t="shared" si="88"/>
        <v>11.063728400000103</v>
      </c>
      <c r="BE261" s="2">
        <f t="shared" si="87"/>
        <v>0.05554958867350757</v>
      </c>
    </row>
    <row r="262" spans="1:57" ht="12.75">
      <c r="A262" s="1"/>
      <c r="B262" s="56"/>
      <c r="C262" s="5"/>
      <c r="D262" s="5"/>
      <c r="E262" s="5"/>
      <c r="F262" s="5"/>
      <c r="G262" s="5"/>
      <c r="H262" s="5"/>
      <c r="I262" s="70"/>
      <c r="J262" s="70"/>
      <c r="K262" s="70"/>
      <c r="L262" s="70"/>
      <c r="M262" s="70"/>
      <c r="N262" s="37">
        <f t="shared" si="84"/>
        <v>1</v>
      </c>
      <c r="V262" s="39">
        <f t="shared" si="73"/>
      </c>
      <c r="W262" s="39">
        <f t="shared" si="74"/>
      </c>
      <c r="X262" s="39">
        <f t="shared" si="75"/>
      </c>
      <c r="Y262" s="39">
        <f t="shared" si="76"/>
      </c>
      <c r="Z262" s="39">
        <f t="shared" si="77"/>
      </c>
      <c r="AA262" s="39">
        <f t="shared" si="78"/>
      </c>
      <c r="AB262" s="39">
        <f t="shared" si="79"/>
      </c>
      <c r="AC262" s="39">
        <f t="shared" si="80"/>
      </c>
      <c r="AD262" s="39">
        <f t="shared" si="81"/>
      </c>
      <c r="AE262" s="39">
        <f t="shared" si="82"/>
      </c>
      <c r="AF262" s="39"/>
      <c r="AX262" s="2">
        <v>0.007021393475142676</v>
      </c>
      <c r="AY262" s="39">
        <f t="shared" si="85"/>
        <v>-0.16499490631544222</v>
      </c>
      <c r="BA262" s="2">
        <f t="shared" si="83"/>
        <v>-0.1609551276182338</v>
      </c>
      <c r="BB262" s="37">
        <f t="shared" si="86"/>
        <v>10</v>
      </c>
      <c r="BD262" s="37">
        <f t="shared" si="88"/>
        <v>11.078876000000104</v>
      </c>
      <c r="BE262" s="2">
        <f t="shared" si="87"/>
        <v>0.056032625059354815</v>
      </c>
    </row>
    <row r="263" spans="1:57" ht="12.75">
      <c r="A263" s="1"/>
      <c r="B263" s="56"/>
      <c r="C263" s="5"/>
      <c r="D263" s="5"/>
      <c r="E263" s="5"/>
      <c r="F263" s="5"/>
      <c r="G263" s="5"/>
      <c r="H263" s="5"/>
      <c r="I263" s="70"/>
      <c r="J263" s="70"/>
      <c r="K263" s="70"/>
      <c r="L263" s="70"/>
      <c r="M263" s="70"/>
      <c r="N263" s="37">
        <f t="shared" si="84"/>
        <v>1</v>
      </c>
      <c r="V263" s="39">
        <f t="shared" si="73"/>
      </c>
      <c r="W263" s="39">
        <f t="shared" si="74"/>
      </c>
      <c r="X263" s="39">
        <f t="shared" si="75"/>
      </c>
      <c r="Y263" s="39">
        <f t="shared" si="76"/>
      </c>
      <c r="Z263" s="39">
        <f t="shared" si="77"/>
      </c>
      <c r="AA263" s="39">
        <f t="shared" si="78"/>
      </c>
      <c r="AB263" s="39">
        <f t="shared" si="79"/>
      </c>
      <c r="AC263" s="39">
        <f t="shared" si="80"/>
      </c>
      <c r="AD263" s="39">
        <f t="shared" si="81"/>
      </c>
      <c r="AE263" s="39">
        <f t="shared" si="82"/>
      </c>
      <c r="AF263" s="39"/>
      <c r="AX263" s="2">
        <v>-0.016383861812189093</v>
      </c>
      <c r="AY263" s="39">
        <f t="shared" si="85"/>
        <v>-0.17056758614575931</v>
      </c>
      <c r="BA263" s="2">
        <f t="shared" si="83"/>
        <v>-0.1609551276182338</v>
      </c>
      <c r="BB263" s="37">
        <f t="shared" si="86"/>
        <v>10</v>
      </c>
      <c r="BD263" s="37">
        <f t="shared" si="88"/>
        <v>11.094023600000105</v>
      </c>
      <c r="BE263" s="2">
        <f t="shared" si="87"/>
        <v>0.0565178270526321</v>
      </c>
    </row>
    <row r="264" spans="1:57" ht="12.75">
      <c r="A264" s="1"/>
      <c r="B264" s="56"/>
      <c r="C264" s="5"/>
      <c r="D264" s="5"/>
      <c r="E264" s="5"/>
      <c r="F264" s="5"/>
      <c r="G264" s="5"/>
      <c r="H264" s="5"/>
      <c r="I264" s="70"/>
      <c r="J264" s="70"/>
      <c r="K264" s="70"/>
      <c r="L264" s="70"/>
      <c r="M264" s="70"/>
      <c r="N264" s="37">
        <f t="shared" si="84"/>
        <v>1</v>
      </c>
      <c r="V264" s="39">
        <f t="shared" si="73"/>
      </c>
      <c r="W264" s="39">
        <f t="shared" si="74"/>
      </c>
      <c r="X264" s="39">
        <f t="shared" si="75"/>
      </c>
      <c r="Y264" s="39">
        <f t="shared" si="76"/>
      </c>
      <c r="Z264" s="39">
        <f t="shared" si="77"/>
      </c>
      <c r="AA264" s="39">
        <f t="shared" si="78"/>
      </c>
      <c r="AB264" s="39">
        <f t="shared" si="79"/>
      </c>
      <c r="AC264" s="39">
        <f t="shared" si="80"/>
      </c>
      <c r="AD264" s="39">
        <f t="shared" si="81"/>
      </c>
      <c r="AE264" s="39">
        <f t="shared" si="82"/>
      </c>
      <c r="AF264" s="39"/>
      <c r="AX264" s="2">
        <v>0.018617816705832083</v>
      </c>
      <c r="AY264" s="39">
        <f t="shared" si="85"/>
        <v>-0.1622338531652781</v>
      </c>
      <c r="BA264" s="2">
        <f t="shared" si="83"/>
        <v>-0.1609551276182338</v>
      </c>
      <c r="BB264" s="37">
        <f t="shared" si="86"/>
        <v>10</v>
      </c>
      <c r="BD264" s="37">
        <f t="shared" si="88"/>
        <v>11.109171200000105</v>
      </c>
      <c r="BE264" s="2">
        <f t="shared" si="87"/>
        <v>0.05700517832076702</v>
      </c>
    </row>
    <row r="265" spans="1:57" ht="12.75">
      <c r="A265" s="1"/>
      <c r="B265" s="56"/>
      <c r="C265" s="5"/>
      <c r="D265" s="5"/>
      <c r="E265" s="5"/>
      <c r="F265" s="5"/>
      <c r="G265" s="5"/>
      <c r="H265" s="5"/>
      <c r="I265" s="70"/>
      <c r="J265" s="70"/>
      <c r="K265" s="70"/>
      <c r="L265" s="70"/>
      <c r="M265" s="70"/>
      <c r="N265" s="37">
        <f t="shared" si="84"/>
        <v>1</v>
      </c>
      <c r="V265" s="39">
        <f t="shared" si="73"/>
      </c>
      <c r="W265" s="39">
        <f t="shared" si="74"/>
      </c>
      <c r="X265" s="39">
        <f t="shared" si="75"/>
      </c>
      <c r="Y265" s="39">
        <f t="shared" si="76"/>
      </c>
      <c r="Z265" s="39">
        <f t="shared" si="77"/>
      </c>
      <c r="AA265" s="39">
        <f t="shared" si="78"/>
      </c>
      <c r="AB265" s="39">
        <f t="shared" si="79"/>
      </c>
      <c r="AC265" s="39">
        <f t="shared" si="80"/>
      </c>
      <c r="AD265" s="39">
        <f t="shared" si="81"/>
      </c>
      <c r="AE265" s="39">
        <f t="shared" si="82"/>
      </c>
      <c r="AF265" s="39"/>
      <c r="AX265" s="2">
        <v>0.01324167607654042</v>
      </c>
      <c r="AY265" s="39">
        <f t="shared" si="85"/>
        <v>-0.16351388664844277</v>
      </c>
      <c r="BA265" s="2">
        <f t="shared" si="83"/>
        <v>-0.1609551276182338</v>
      </c>
      <c r="BB265" s="37">
        <f t="shared" si="86"/>
        <v>10</v>
      </c>
      <c r="BD265" s="37">
        <f t="shared" si="88"/>
        <v>11.124318800000106</v>
      </c>
      <c r="BE265" s="2">
        <f t="shared" si="87"/>
        <v>0.05749466215693851</v>
      </c>
    </row>
    <row r="266" spans="1:57" ht="12.75">
      <c r="A266" s="1"/>
      <c r="B266" s="56"/>
      <c r="C266" s="5"/>
      <c r="D266" s="5"/>
      <c r="E266" s="5"/>
      <c r="F266" s="5"/>
      <c r="G266" s="5"/>
      <c r="H266" s="5"/>
      <c r="I266" s="70"/>
      <c r="J266" s="70"/>
      <c r="K266" s="70"/>
      <c r="L266" s="70"/>
      <c r="M266" s="70"/>
      <c r="N266" s="37">
        <f t="shared" si="84"/>
        <v>1</v>
      </c>
      <c r="V266" s="39">
        <f t="shared" si="73"/>
      </c>
      <c r="W266" s="39">
        <f t="shared" si="74"/>
      </c>
      <c r="X266" s="39">
        <f t="shared" si="75"/>
      </c>
      <c r="Y266" s="39">
        <f t="shared" si="76"/>
      </c>
      <c r="Z266" s="39">
        <f t="shared" si="77"/>
      </c>
      <c r="AA266" s="39">
        <f t="shared" si="78"/>
      </c>
      <c r="AB266" s="39">
        <f t="shared" si="79"/>
      </c>
      <c r="AC266" s="39">
        <f t="shared" si="80"/>
      </c>
      <c r="AD266" s="39">
        <f t="shared" si="81"/>
      </c>
      <c r="AE266" s="39">
        <f t="shared" si="82"/>
      </c>
      <c r="AF266" s="39"/>
      <c r="AX266" s="2">
        <v>0.018522598956266977</v>
      </c>
      <c r="AY266" s="39">
        <f t="shared" si="85"/>
        <v>-0.1622565240580317</v>
      </c>
      <c r="BA266" s="2">
        <f t="shared" si="83"/>
        <v>-0.1609551276182338</v>
      </c>
      <c r="BB266" s="37">
        <f t="shared" si="86"/>
        <v>10</v>
      </c>
      <c r="BD266" s="37">
        <f t="shared" si="88"/>
        <v>11.139466400000106</v>
      </c>
      <c r="BE266" s="2">
        <f t="shared" si="87"/>
        <v>0.057986261479265756</v>
      </c>
    </row>
    <row r="267" spans="1:57" ht="12.75">
      <c r="A267" s="1"/>
      <c r="B267" s="56"/>
      <c r="C267" s="5"/>
      <c r="D267" s="5"/>
      <c r="E267" s="5"/>
      <c r="F267" s="5"/>
      <c r="G267" s="5"/>
      <c r="H267" s="5"/>
      <c r="I267" s="70"/>
      <c r="J267" s="70"/>
      <c r="K267" s="70"/>
      <c r="L267" s="70"/>
      <c r="M267" s="70"/>
      <c r="N267" s="37">
        <f t="shared" si="84"/>
        <v>1</v>
      </c>
      <c r="V267" s="39">
        <f t="shared" si="73"/>
      </c>
      <c r="W267" s="39">
        <f t="shared" si="74"/>
      </c>
      <c r="X267" s="39">
        <f t="shared" si="75"/>
      </c>
      <c r="Y267" s="39">
        <f t="shared" si="76"/>
      </c>
      <c r="Z267" s="39">
        <f t="shared" si="77"/>
      </c>
      <c r="AA267" s="39">
        <f t="shared" si="78"/>
      </c>
      <c r="AB267" s="39">
        <f t="shared" si="79"/>
      </c>
      <c r="AC267" s="39">
        <f t="shared" si="80"/>
      </c>
      <c r="AD267" s="39">
        <f t="shared" si="81"/>
      </c>
      <c r="AE267" s="39">
        <f t="shared" si="82"/>
      </c>
      <c r="AF267" s="39"/>
      <c r="AX267" s="2">
        <v>-0.018830225531785025</v>
      </c>
      <c r="AY267" s="39">
        <f t="shared" si="85"/>
        <v>-0.17115005369804406</v>
      </c>
      <c r="BA267" s="2">
        <f t="shared" si="83"/>
        <v>-0.1609551276182338</v>
      </c>
      <c r="BB267" s="37">
        <f t="shared" si="86"/>
        <v>10</v>
      </c>
      <c r="BD267" s="37">
        <f t="shared" si="88"/>
        <v>11.154614000000107</v>
      </c>
      <c r="BE267" s="2">
        <f t="shared" si="87"/>
        <v>0.05847995883005805</v>
      </c>
    </row>
    <row r="268" spans="1:57" ht="12.75">
      <c r="A268" s="1"/>
      <c r="B268" s="56"/>
      <c r="C268" s="5"/>
      <c r="D268" s="5"/>
      <c r="E268" s="5"/>
      <c r="F268" s="5"/>
      <c r="G268" s="5"/>
      <c r="H268" s="5"/>
      <c r="I268" s="70"/>
      <c r="J268" s="70"/>
      <c r="K268" s="70"/>
      <c r="L268" s="70"/>
      <c r="M268" s="70"/>
      <c r="N268" s="37">
        <f t="shared" si="84"/>
        <v>1</v>
      </c>
      <c r="V268" s="39">
        <f t="shared" si="73"/>
      </c>
      <c r="W268" s="39">
        <f t="shared" si="74"/>
      </c>
      <c r="X268" s="39">
        <f t="shared" si="75"/>
      </c>
      <c r="Y268" s="39">
        <f t="shared" si="76"/>
      </c>
      <c r="Z268" s="39">
        <f t="shared" si="77"/>
      </c>
      <c r="AA268" s="39">
        <f t="shared" si="78"/>
      </c>
      <c r="AB268" s="39">
        <f t="shared" si="79"/>
      </c>
      <c r="AC268" s="39">
        <f t="shared" si="80"/>
      </c>
      <c r="AD268" s="39">
        <f t="shared" si="81"/>
      </c>
      <c r="AE268" s="39">
        <f t="shared" si="82"/>
      </c>
      <c r="AF268" s="39"/>
      <c r="AX268" s="2">
        <v>-0.010095828119754631</v>
      </c>
      <c r="AY268" s="39">
        <f t="shared" si="85"/>
        <v>-0.16907043526660825</v>
      </c>
      <c r="BA268" s="2">
        <f t="shared" si="83"/>
        <v>-0.1609551276182338</v>
      </c>
      <c r="BB268" s="37">
        <f t="shared" si="86"/>
        <v>10</v>
      </c>
      <c r="BD268" s="37">
        <f t="shared" si="88"/>
        <v>11.169761600000108</v>
      </c>
      <c r="BE268" s="2">
        <f t="shared" si="87"/>
        <v>0.05897573637512608</v>
      </c>
    </row>
    <row r="269" spans="1:57" ht="12.75">
      <c r="A269" s="1"/>
      <c r="B269" s="56"/>
      <c r="C269" s="5"/>
      <c r="D269" s="5"/>
      <c r="E269" s="5"/>
      <c r="F269" s="5"/>
      <c r="G269" s="5"/>
      <c r="H269" s="5"/>
      <c r="I269" s="70"/>
      <c r="J269" s="70"/>
      <c r="K269" s="70"/>
      <c r="L269" s="70"/>
      <c r="M269" s="70"/>
      <c r="N269" s="37">
        <f t="shared" si="84"/>
        <v>1</v>
      </c>
      <c r="V269" s="39">
        <f t="shared" si="73"/>
      </c>
      <c r="W269" s="39">
        <f t="shared" si="74"/>
      </c>
      <c r="X269" s="39">
        <f t="shared" si="75"/>
      </c>
      <c r="Y269" s="39">
        <f t="shared" si="76"/>
      </c>
      <c r="Z269" s="39">
        <f t="shared" si="77"/>
      </c>
      <c r="AA269" s="39">
        <f t="shared" si="78"/>
      </c>
      <c r="AB269" s="39">
        <f t="shared" si="79"/>
      </c>
      <c r="AC269" s="39">
        <f t="shared" si="80"/>
      </c>
      <c r="AD269" s="39">
        <f t="shared" si="81"/>
      </c>
      <c r="AE269" s="39">
        <f t="shared" si="82"/>
      </c>
      <c r="AF269" s="39"/>
      <c r="AX269" s="2">
        <v>0.027180089724417857</v>
      </c>
      <c r="AY269" s="39">
        <f t="shared" si="85"/>
        <v>-0.1601952167322815</v>
      </c>
      <c r="BA269" s="2">
        <f t="shared" si="83"/>
        <v>-0.1609551276182338</v>
      </c>
      <c r="BB269" s="37">
        <f t="shared" si="86"/>
        <v>10</v>
      </c>
      <c r="BD269" s="37">
        <f t="shared" si="88"/>
        <v>11.184909200000108</v>
      </c>
      <c r="BE269" s="2">
        <f t="shared" si="87"/>
        <v>0.05947357590315537</v>
      </c>
    </row>
    <row r="270" spans="1:57" ht="12.75">
      <c r="A270" s="1"/>
      <c r="B270" s="56"/>
      <c r="C270" s="5"/>
      <c r="D270" s="5"/>
      <c r="E270" s="5"/>
      <c r="F270" s="5"/>
      <c r="G270" s="5"/>
      <c r="H270" s="5"/>
      <c r="I270" s="70"/>
      <c r="J270" s="70"/>
      <c r="K270" s="70"/>
      <c r="L270" s="70"/>
      <c r="M270" s="70"/>
      <c r="N270" s="37">
        <f t="shared" si="84"/>
        <v>1</v>
      </c>
      <c r="V270" s="39">
        <f t="shared" si="73"/>
      </c>
      <c r="W270" s="39">
        <f t="shared" si="74"/>
      </c>
      <c r="X270" s="39">
        <f t="shared" si="75"/>
      </c>
      <c r="Y270" s="39">
        <f t="shared" si="76"/>
      </c>
      <c r="Z270" s="39">
        <f t="shared" si="77"/>
      </c>
      <c r="AA270" s="39">
        <f t="shared" si="78"/>
      </c>
      <c r="AB270" s="39">
        <f t="shared" si="79"/>
      </c>
      <c r="AC270" s="39">
        <f t="shared" si="80"/>
      </c>
      <c r="AD270" s="39">
        <f t="shared" si="81"/>
      </c>
      <c r="AE270" s="39">
        <f t="shared" si="82"/>
      </c>
      <c r="AF270" s="39"/>
      <c r="AX270" s="2">
        <v>0.014345835749381995</v>
      </c>
      <c r="AY270" s="39">
        <f t="shared" si="85"/>
        <v>-0.1632509914882424</v>
      </c>
      <c r="BA270" s="2">
        <f t="shared" si="83"/>
        <v>-0.1609551276182338</v>
      </c>
      <c r="BB270" s="37">
        <f t="shared" si="86"/>
        <v>10</v>
      </c>
      <c r="BD270" s="37">
        <f t="shared" si="88"/>
        <v>11.200056800000109</v>
      </c>
      <c r="BE270" s="2">
        <f t="shared" si="87"/>
        <v>0.05997345882514272</v>
      </c>
    </row>
    <row r="271" spans="1:57" ht="12.75">
      <c r="A271" s="1"/>
      <c r="B271" s="56"/>
      <c r="C271" s="5"/>
      <c r="D271" s="5"/>
      <c r="E271" s="5"/>
      <c r="F271" s="5"/>
      <c r="G271" s="5"/>
      <c r="H271" s="5"/>
      <c r="I271" s="70"/>
      <c r="J271" s="70"/>
      <c r="K271" s="70"/>
      <c r="L271" s="70"/>
      <c r="M271" s="70"/>
      <c r="N271" s="37">
        <f t="shared" si="84"/>
        <v>1</v>
      </c>
      <c r="V271" s="39">
        <f t="shared" si="73"/>
      </c>
      <c r="W271" s="39">
        <f t="shared" si="74"/>
      </c>
      <c r="X271" s="39">
        <f t="shared" si="75"/>
      </c>
      <c r="Y271" s="39">
        <f t="shared" si="76"/>
      </c>
      <c r="Z271" s="39">
        <f t="shared" si="77"/>
      </c>
      <c r="AA271" s="39">
        <f t="shared" si="78"/>
      </c>
      <c r="AB271" s="39">
        <f t="shared" si="79"/>
      </c>
      <c r="AC271" s="39">
        <f t="shared" si="80"/>
      </c>
      <c r="AD271" s="39">
        <f t="shared" si="81"/>
      </c>
      <c r="AE271" s="39">
        <f t="shared" si="82"/>
      </c>
      <c r="AF271" s="39"/>
      <c r="AX271" s="2">
        <v>-0.0023923459578234184</v>
      </c>
      <c r="AY271" s="39">
        <f t="shared" si="85"/>
        <v>-0.16723627284710083</v>
      </c>
      <c r="BA271" s="2">
        <f t="shared" si="83"/>
        <v>-0.1609551276182338</v>
      </c>
      <c r="BB271" s="37">
        <f t="shared" si="86"/>
        <v>10</v>
      </c>
      <c r="BD271" s="37">
        <f t="shared" si="88"/>
        <v>11.21520440000011</v>
      </c>
      <c r="BE271" s="2">
        <f t="shared" si="87"/>
        <v>0.060475366173895914</v>
      </c>
    </row>
    <row r="272" spans="1:57" ht="12.75">
      <c r="A272" s="1"/>
      <c r="B272" s="56"/>
      <c r="C272" s="5"/>
      <c r="D272" s="5"/>
      <c r="E272" s="5"/>
      <c r="F272" s="5"/>
      <c r="G272" s="5"/>
      <c r="H272" s="5"/>
      <c r="I272" s="70"/>
      <c r="J272" s="70"/>
      <c r="K272" s="70"/>
      <c r="L272" s="70"/>
      <c r="M272" s="70"/>
      <c r="N272" s="37">
        <f t="shared" si="84"/>
        <v>1</v>
      </c>
      <c r="V272" s="39">
        <f t="shared" si="73"/>
      </c>
      <c r="W272" s="39">
        <f t="shared" si="74"/>
      </c>
      <c r="X272" s="39">
        <f t="shared" si="75"/>
      </c>
      <c r="Y272" s="39">
        <f t="shared" si="76"/>
      </c>
      <c r="Z272" s="39">
        <f t="shared" si="77"/>
      </c>
      <c r="AA272" s="39">
        <f t="shared" si="78"/>
      </c>
      <c r="AB272" s="39">
        <f t="shared" si="79"/>
      </c>
      <c r="AC272" s="39">
        <f t="shared" si="80"/>
      </c>
      <c r="AD272" s="39">
        <f t="shared" si="81"/>
      </c>
      <c r="AE272" s="39">
        <f t="shared" si="82"/>
      </c>
      <c r="AF272" s="39"/>
      <c r="AX272" s="2">
        <v>-0.0016507461775566862</v>
      </c>
      <c r="AY272" s="39">
        <f t="shared" si="85"/>
        <v>-0.16705970147084684</v>
      </c>
      <c r="BA272" s="2">
        <f t="shared" si="83"/>
        <v>-0.1609551276182338</v>
      </c>
      <c r="BB272" s="37">
        <f t="shared" si="86"/>
        <v>10</v>
      </c>
      <c r="BD272" s="37">
        <f t="shared" si="88"/>
        <v>11.23035200000011</v>
      </c>
      <c r="BE272" s="2">
        <f t="shared" si="87"/>
        <v>0.060979278603597774</v>
      </c>
    </row>
    <row r="273" spans="1:57" ht="12.75">
      <c r="A273" s="1"/>
      <c r="B273" s="56"/>
      <c r="C273" s="5"/>
      <c r="D273" s="5"/>
      <c r="E273" s="5"/>
      <c r="F273" s="5"/>
      <c r="G273" s="5"/>
      <c r="H273" s="5"/>
      <c r="I273" s="70"/>
      <c r="J273" s="70"/>
      <c r="K273" s="70"/>
      <c r="L273" s="70"/>
      <c r="M273" s="70"/>
      <c r="N273" s="37">
        <f t="shared" si="84"/>
        <v>1</v>
      </c>
      <c r="V273" s="39">
        <f t="shared" si="73"/>
      </c>
      <c r="W273" s="39">
        <f t="shared" si="74"/>
      </c>
      <c r="X273" s="39">
        <f t="shared" si="75"/>
      </c>
      <c r="Y273" s="39">
        <f t="shared" si="76"/>
      </c>
      <c r="Z273" s="39">
        <f t="shared" si="77"/>
      </c>
      <c r="AA273" s="39">
        <f t="shared" si="78"/>
      </c>
      <c r="AB273" s="39">
        <f t="shared" si="79"/>
      </c>
      <c r="AC273" s="39">
        <f t="shared" si="80"/>
      </c>
      <c r="AD273" s="39">
        <f t="shared" si="81"/>
      </c>
      <c r="AE273" s="39">
        <f t="shared" si="82"/>
      </c>
      <c r="AF273" s="39"/>
      <c r="AX273" s="2">
        <v>-0.019906918546098207</v>
      </c>
      <c r="AY273" s="39">
        <f t="shared" si="85"/>
        <v>-0.17140640917764244</v>
      </c>
      <c r="BA273" s="2">
        <f t="shared" si="83"/>
        <v>-0.1609551276182338</v>
      </c>
      <c r="BB273" s="37">
        <f t="shared" si="86"/>
        <v>10</v>
      </c>
      <c r="BD273" s="37">
        <f t="shared" si="88"/>
        <v>11.24549960000011</v>
      </c>
      <c r="BE273" s="2">
        <f t="shared" si="87"/>
        <v>0.06148517638943488</v>
      </c>
    </row>
    <row r="274" spans="1:57" ht="12.75">
      <c r="A274" s="1"/>
      <c r="B274" s="56"/>
      <c r="C274" s="5"/>
      <c r="D274" s="5"/>
      <c r="E274" s="5"/>
      <c r="F274" s="5"/>
      <c r="G274" s="5"/>
      <c r="H274" s="5"/>
      <c r="I274" s="70"/>
      <c r="J274" s="70"/>
      <c r="K274" s="70"/>
      <c r="L274" s="70"/>
      <c r="M274" s="70"/>
      <c r="N274" s="37">
        <f t="shared" si="84"/>
        <v>1</v>
      </c>
      <c r="V274" s="39">
        <f t="shared" si="73"/>
      </c>
      <c r="W274" s="39">
        <f t="shared" si="74"/>
      </c>
      <c r="X274" s="39">
        <f t="shared" si="75"/>
      </c>
      <c r="Y274" s="39">
        <f t="shared" si="76"/>
      </c>
      <c r="Z274" s="39">
        <f t="shared" si="77"/>
      </c>
      <c r="AA274" s="39">
        <f t="shared" si="78"/>
      </c>
      <c r="AB274" s="39">
        <f t="shared" si="79"/>
      </c>
      <c r="AC274" s="39">
        <f t="shared" si="80"/>
      </c>
      <c r="AD274" s="39">
        <f t="shared" si="81"/>
      </c>
      <c r="AE274" s="39">
        <f t="shared" si="82"/>
      </c>
      <c r="AF274" s="39"/>
      <c r="AX274" s="2">
        <v>0.006288949247718743</v>
      </c>
      <c r="AY274" s="39">
        <f t="shared" si="85"/>
        <v>-0.16516929779816222</v>
      </c>
      <c r="BA274" s="2">
        <f t="shared" si="83"/>
        <v>-0.1609551276182338</v>
      </c>
      <c r="BB274" s="37">
        <f t="shared" si="86"/>
        <v>10</v>
      </c>
      <c r="BD274" s="37">
        <f t="shared" si="88"/>
        <v>11.260647200000111</v>
      </c>
      <c r="BE274" s="2">
        <f t="shared" si="87"/>
        <v>0.06199303942729176</v>
      </c>
    </row>
    <row r="275" spans="1:57" ht="12.75">
      <c r="A275" s="1"/>
      <c r="B275" s="56"/>
      <c r="C275" s="5"/>
      <c r="D275" s="5"/>
      <c r="E275" s="5"/>
      <c r="F275" s="5"/>
      <c r="G275" s="5"/>
      <c r="H275" s="5"/>
      <c r="I275" s="70"/>
      <c r="J275" s="70"/>
      <c r="K275" s="70"/>
      <c r="L275" s="70"/>
      <c r="M275" s="70"/>
      <c r="N275" s="37">
        <f t="shared" si="84"/>
        <v>1</v>
      </c>
      <c r="V275" s="39">
        <f t="shared" si="73"/>
      </c>
      <c r="W275" s="39">
        <f t="shared" si="74"/>
      </c>
      <c r="X275" s="39">
        <f t="shared" si="75"/>
      </c>
      <c r="Y275" s="39">
        <f t="shared" si="76"/>
      </c>
      <c r="Z275" s="39">
        <f t="shared" si="77"/>
      </c>
      <c r="AA275" s="39">
        <f t="shared" si="78"/>
      </c>
      <c r="AB275" s="39">
        <f t="shared" si="79"/>
      </c>
      <c r="AC275" s="39">
        <f t="shared" si="80"/>
      </c>
      <c r="AD275" s="39">
        <f t="shared" si="81"/>
      </c>
      <c r="AE275" s="39">
        <f t="shared" si="82"/>
      </c>
      <c r="AF275" s="39"/>
      <c r="AX275" s="2">
        <v>-0.026566667683950315</v>
      </c>
      <c r="AY275" s="39">
        <f t="shared" si="85"/>
        <v>-0.1729920637342739</v>
      </c>
      <c r="BA275" s="2">
        <f t="shared" si="83"/>
        <v>-0.1609551276182338</v>
      </c>
      <c r="BB275" s="37">
        <f t="shared" si="86"/>
        <v>10</v>
      </c>
      <c r="BD275" s="37">
        <f t="shared" si="88"/>
        <v>11.275794800000112</v>
      </c>
      <c r="BE275" s="2">
        <f t="shared" si="87"/>
        <v>0.06250284723351099</v>
      </c>
    </row>
    <row r="276" spans="1:57" ht="12.75">
      <c r="A276" s="1"/>
      <c r="B276" s="56"/>
      <c r="C276" s="5"/>
      <c r="D276" s="5"/>
      <c r="E276" s="5"/>
      <c r="F276" s="5"/>
      <c r="G276" s="5"/>
      <c r="H276" s="5"/>
      <c r="I276" s="70"/>
      <c r="J276" s="70"/>
      <c r="K276" s="70"/>
      <c r="L276" s="70"/>
      <c r="M276" s="70"/>
      <c r="N276" s="37">
        <f t="shared" si="84"/>
        <v>1</v>
      </c>
      <c r="V276" s="39">
        <f t="shared" si="73"/>
      </c>
      <c r="W276" s="39">
        <f t="shared" si="74"/>
      </c>
      <c r="X276" s="39">
        <f t="shared" si="75"/>
      </c>
      <c r="Y276" s="39">
        <f t="shared" si="76"/>
      </c>
      <c r="Z276" s="39">
        <f t="shared" si="77"/>
      </c>
      <c r="AA276" s="39">
        <f t="shared" si="78"/>
      </c>
      <c r="AB276" s="39">
        <f t="shared" si="79"/>
      </c>
      <c r="AC276" s="39">
        <f t="shared" si="80"/>
      </c>
      <c r="AD276" s="39">
        <f t="shared" si="81"/>
      </c>
      <c r="AE276" s="39">
        <f t="shared" si="82"/>
      </c>
      <c r="AF276" s="39"/>
      <c r="AX276" s="2">
        <v>0.02477950376903592</v>
      </c>
      <c r="AY276" s="39">
        <f t="shared" si="85"/>
        <v>-0.16076678481689624</v>
      </c>
      <c r="BA276" s="2">
        <f t="shared" si="83"/>
        <v>-0.1609551276182338</v>
      </c>
      <c r="BB276" s="37">
        <f t="shared" si="86"/>
        <v>10</v>
      </c>
      <c r="BD276" s="37">
        <f t="shared" si="88"/>
        <v>11.290942400000112</v>
      </c>
      <c r="BE276" s="2">
        <f t="shared" si="87"/>
        <v>0.06301457894472005</v>
      </c>
    </row>
    <row r="277" spans="1:57" ht="12.75">
      <c r="A277" s="1"/>
      <c r="B277" s="56"/>
      <c r="C277" s="5"/>
      <c r="D277" s="5"/>
      <c r="E277" s="5"/>
      <c r="F277" s="5"/>
      <c r="G277" s="5"/>
      <c r="H277" s="5"/>
      <c r="I277" s="70"/>
      <c r="J277" s="70"/>
      <c r="K277" s="70"/>
      <c r="L277" s="70"/>
      <c r="M277" s="70"/>
      <c r="N277" s="37">
        <f t="shared" si="84"/>
        <v>1</v>
      </c>
      <c r="V277" s="39">
        <f t="shared" si="73"/>
      </c>
      <c r="W277" s="39">
        <f t="shared" si="74"/>
      </c>
      <c r="X277" s="39">
        <f t="shared" si="75"/>
      </c>
      <c r="Y277" s="39">
        <f t="shared" si="76"/>
      </c>
      <c r="Z277" s="39">
        <f t="shared" si="77"/>
      </c>
      <c r="AA277" s="39">
        <f t="shared" si="78"/>
      </c>
      <c r="AB277" s="39">
        <f t="shared" si="79"/>
      </c>
      <c r="AC277" s="39">
        <f t="shared" si="80"/>
      </c>
      <c r="AD277" s="39">
        <f t="shared" si="81"/>
      </c>
      <c r="AE277" s="39">
        <f t="shared" si="82"/>
      </c>
      <c r="AF277" s="39"/>
      <c r="AX277" s="2">
        <v>0.012500076296273685</v>
      </c>
      <c r="AY277" s="39">
        <f t="shared" si="85"/>
        <v>-0.16369045802469676</v>
      </c>
      <c r="BA277" s="2">
        <f t="shared" si="83"/>
        <v>-0.1609551276182338</v>
      </c>
      <c r="BB277" s="37">
        <f t="shared" si="86"/>
        <v>10</v>
      </c>
      <c r="BD277" s="37">
        <f t="shared" si="88"/>
        <v>11.306090000000113</v>
      </c>
      <c r="BE277" s="2">
        <f t="shared" si="87"/>
        <v>0.06352821331772529</v>
      </c>
    </row>
    <row r="278" spans="1:57" ht="12.75">
      <c r="A278" s="1"/>
      <c r="B278" s="56"/>
      <c r="C278" s="5"/>
      <c r="D278" s="5"/>
      <c r="E278" s="5"/>
      <c r="F278" s="5"/>
      <c r="G278" s="5"/>
      <c r="H278" s="5"/>
      <c r="I278" s="70"/>
      <c r="J278" s="70"/>
      <c r="K278" s="70"/>
      <c r="L278" s="70"/>
      <c r="M278" s="70"/>
      <c r="N278" s="37">
        <f t="shared" si="84"/>
        <v>1</v>
      </c>
      <c r="V278" s="39">
        <f t="shared" si="73"/>
      </c>
      <c r="W278" s="39">
        <f t="shared" si="74"/>
      </c>
      <c r="X278" s="39">
        <f t="shared" si="75"/>
      </c>
      <c r="Y278" s="39">
        <f t="shared" si="76"/>
      </c>
      <c r="Z278" s="39">
        <f t="shared" si="77"/>
      </c>
      <c r="AA278" s="39">
        <f t="shared" si="78"/>
      </c>
      <c r="AB278" s="39">
        <f t="shared" si="79"/>
      </c>
      <c r="AC278" s="39">
        <f t="shared" si="80"/>
      </c>
      <c r="AD278" s="39">
        <f t="shared" si="81"/>
      </c>
      <c r="AE278" s="39">
        <f t="shared" si="82"/>
      </c>
      <c r="AF278" s="39"/>
      <c r="AX278" s="2">
        <v>0.013807489242225413</v>
      </c>
      <c r="AY278" s="39">
        <f t="shared" si="85"/>
        <v>-0.16337916922804158</v>
      </c>
      <c r="BA278" s="2">
        <f t="shared" si="83"/>
        <v>-0.1609551276182338</v>
      </c>
      <c r="BB278" s="37">
        <f t="shared" si="86"/>
        <v>10</v>
      </c>
      <c r="BD278" s="37">
        <f t="shared" si="88"/>
        <v>11.321237600000114</v>
      </c>
      <c r="BE278" s="2">
        <f t="shared" si="87"/>
        <v>0.06404372872947367</v>
      </c>
    </row>
    <row r="279" spans="1:57" ht="12.75">
      <c r="A279" s="1"/>
      <c r="B279" s="56"/>
      <c r="C279" s="5"/>
      <c r="D279" s="5"/>
      <c r="E279" s="5"/>
      <c r="F279" s="5"/>
      <c r="G279" s="5"/>
      <c r="H279" s="5"/>
      <c r="I279" s="70"/>
      <c r="J279" s="70"/>
      <c r="K279" s="70"/>
      <c r="L279" s="70"/>
      <c r="M279" s="70"/>
      <c r="N279" s="37">
        <f t="shared" si="84"/>
        <v>1</v>
      </c>
      <c r="V279" s="39">
        <f t="shared" si="73"/>
      </c>
      <c r="W279" s="39">
        <f t="shared" si="74"/>
      </c>
      <c r="X279" s="39">
        <f t="shared" si="75"/>
      </c>
      <c r="Y279" s="39">
        <f t="shared" si="76"/>
      </c>
      <c r="Z279" s="39">
        <f t="shared" si="77"/>
      </c>
      <c r="AA279" s="39">
        <f t="shared" si="78"/>
      </c>
      <c r="AB279" s="39">
        <f t="shared" si="79"/>
      </c>
      <c r="AC279" s="39">
        <f t="shared" si="80"/>
      </c>
      <c r="AD279" s="39">
        <f t="shared" si="81"/>
      </c>
      <c r="AE279" s="39">
        <f t="shared" si="82"/>
      </c>
      <c r="AF279" s="39"/>
      <c r="AX279" s="2">
        <v>-0.002738425855281227</v>
      </c>
      <c r="AY279" s="39">
        <f t="shared" si="85"/>
        <v>-0.16731867282268603</v>
      </c>
      <c r="BA279" s="2">
        <f t="shared" si="83"/>
        <v>-0.1609551276182338</v>
      </c>
      <c r="BB279" s="37">
        <f t="shared" si="86"/>
        <v>10</v>
      </c>
      <c r="BD279" s="37">
        <f t="shared" si="88"/>
        <v>11.336385200000114</v>
      </c>
      <c r="BE279" s="2">
        <f t="shared" si="87"/>
        <v>0.06456110317708286</v>
      </c>
    </row>
    <row r="280" spans="1:57" ht="12.75">
      <c r="A280" s="1"/>
      <c r="B280" s="56"/>
      <c r="C280" s="5"/>
      <c r="D280" s="5"/>
      <c r="E280" s="5"/>
      <c r="F280" s="5"/>
      <c r="G280" s="5"/>
      <c r="H280" s="5"/>
      <c r="I280" s="70"/>
      <c r="J280" s="70"/>
      <c r="K280" s="70"/>
      <c r="L280" s="70"/>
      <c r="M280" s="70"/>
      <c r="N280" s="37">
        <f t="shared" si="84"/>
        <v>1</v>
      </c>
      <c r="V280" s="39">
        <f t="shared" si="73"/>
      </c>
      <c r="W280" s="39">
        <f t="shared" si="74"/>
      </c>
      <c r="X280" s="39">
        <f t="shared" si="75"/>
      </c>
      <c r="Y280" s="39">
        <f t="shared" si="76"/>
      </c>
      <c r="Z280" s="39">
        <f t="shared" si="77"/>
      </c>
      <c r="AA280" s="39">
        <f t="shared" si="78"/>
      </c>
      <c r="AB280" s="39">
        <f t="shared" si="79"/>
      </c>
      <c r="AC280" s="39">
        <f t="shared" si="80"/>
      </c>
      <c r="AD280" s="39">
        <f t="shared" si="81"/>
      </c>
      <c r="AE280" s="39">
        <f t="shared" si="82"/>
      </c>
      <c r="AF280" s="39"/>
      <c r="AX280" s="2">
        <v>-0.007609179967650381</v>
      </c>
      <c r="AY280" s="39">
        <f t="shared" si="85"/>
        <v>-0.16847837618277392</v>
      </c>
      <c r="BA280" s="2">
        <f t="shared" si="83"/>
        <v>-0.1609551276182338</v>
      </c>
      <c r="BB280" s="37">
        <f t="shared" si="86"/>
        <v>10</v>
      </c>
      <c r="BD280" s="37">
        <f t="shared" si="88"/>
        <v>11.351532800000115</v>
      </c>
      <c r="BE280" s="2">
        <f t="shared" si="87"/>
        <v>0.06508031427794017</v>
      </c>
    </row>
    <row r="281" spans="1:57" ht="12.75">
      <c r="A281" s="1"/>
      <c r="B281" s="56"/>
      <c r="C281" s="5"/>
      <c r="D281" s="5"/>
      <c r="E281" s="5"/>
      <c r="F281" s="5"/>
      <c r="G281" s="5"/>
      <c r="H281" s="5"/>
      <c r="I281" s="70"/>
      <c r="J281" s="70"/>
      <c r="K281" s="70"/>
      <c r="L281" s="70"/>
      <c r="M281" s="70"/>
      <c r="N281" s="37">
        <f t="shared" si="84"/>
        <v>1</v>
      </c>
      <c r="V281" s="39">
        <f t="shared" si="73"/>
      </c>
      <c r="W281" s="39">
        <f t="shared" si="74"/>
      </c>
      <c r="X281" s="39">
        <f t="shared" si="75"/>
      </c>
      <c r="Y281" s="39">
        <f t="shared" si="76"/>
      </c>
      <c r="Z281" s="39">
        <f t="shared" si="77"/>
      </c>
      <c r="AA281" s="39">
        <f t="shared" si="78"/>
      </c>
      <c r="AB281" s="39">
        <f t="shared" si="79"/>
      </c>
      <c r="AC281" s="39">
        <f t="shared" si="80"/>
      </c>
      <c r="AD281" s="39">
        <f t="shared" si="81"/>
      </c>
      <c r="AE281" s="39">
        <f t="shared" si="82"/>
      </c>
      <c r="AF281" s="39"/>
      <c r="AX281" s="2">
        <v>-0.00236854152043214</v>
      </c>
      <c r="AY281" s="39">
        <f t="shared" si="85"/>
        <v>-0.16723060512391244</v>
      </c>
      <c r="BA281" s="2">
        <f t="shared" si="83"/>
        <v>-0.1609551276182338</v>
      </c>
      <c r="BB281" s="37">
        <f t="shared" si="86"/>
        <v>10</v>
      </c>
      <c r="BD281" s="37">
        <f t="shared" si="88"/>
        <v>11.366680400000115</v>
      </c>
      <c r="BE281" s="2">
        <f t="shared" si="87"/>
        <v>0.06560133926987112</v>
      </c>
    </row>
    <row r="282" spans="1:57" ht="12.75">
      <c r="A282" s="1"/>
      <c r="B282" s="56"/>
      <c r="C282" s="5"/>
      <c r="D282" s="5"/>
      <c r="E282" s="5"/>
      <c r="F282" s="5"/>
      <c r="G282" s="5"/>
      <c r="H282" s="5"/>
      <c r="I282" s="70"/>
      <c r="J282" s="70"/>
      <c r="K282" s="70"/>
      <c r="L282" s="70"/>
      <c r="M282" s="70"/>
      <c r="N282" s="37">
        <f t="shared" si="84"/>
        <v>1</v>
      </c>
      <c r="V282" s="39">
        <f t="shared" si="73"/>
      </c>
      <c r="W282" s="39">
        <f t="shared" si="74"/>
      </c>
      <c r="X282" s="39">
        <f t="shared" si="75"/>
      </c>
      <c r="Y282" s="39">
        <f t="shared" si="76"/>
      </c>
      <c r="Z282" s="39">
        <f t="shared" si="77"/>
      </c>
      <c r="AA282" s="39">
        <f t="shared" si="78"/>
      </c>
      <c r="AB282" s="39">
        <f t="shared" si="79"/>
      </c>
      <c r="AC282" s="39">
        <f t="shared" si="80"/>
      </c>
      <c r="AD282" s="39">
        <f t="shared" si="81"/>
      </c>
      <c r="AE282" s="39">
        <f t="shared" si="82"/>
      </c>
      <c r="AF282" s="39"/>
      <c r="AX282" s="2">
        <v>0.018669087801751763</v>
      </c>
      <c r="AY282" s="39">
        <f t="shared" si="85"/>
        <v>-0.1622216457614877</v>
      </c>
      <c r="BA282" s="2">
        <f t="shared" si="83"/>
        <v>-0.1609551276182338</v>
      </c>
      <c r="BB282" s="37">
        <f t="shared" si="86"/>
        <v>10</v>
      </c>
      <c r="BD282" s="37">
        <f t="shared" si="88"/>
        <v>11.381828000000116</v>
      </c>
      <c r="BE282" s="2">
        <f t="shared" si="87"/>
        <v>0.06612415501137762</v>
      </c>
    </row>
    <row r="283" spans="1:57" ht="12.75">
      <c r="A283" s="1"/>
      <c r="B283" s="56"/>
      <c r="C283" s="5"/>
      <c r="D283" s="5"/>
      <c r="E283" s="5"/>
      <c r="F283" s="5"/>
      <c r="G283" s="5"/>
      <c r="H283" s="5"/>
      <c r="I283" s="70"/>
      <c r="J283" s="70"/>
      <c r="K283" s="70"/>
      <c r="L283" s="70"/>
      <c r="M283" s="70"/>
      <c r="N283" s="37">
        <f t="shared" si="84"/>
        <v>1</v>
      </c>
      <c r="V283" s="39">
        <f t="shared" si="73"/>
      </c>
      <c r="W283" s="39">
        <f t="shared" si="74"/>
      </c>
      <c r="X283" s="39">
        <f t="shared" si="75"/>
      </c>
      <c r="Y283" s="39">
        <f t="shared" si="76"/>
      </c>
      <c r="Z283" s="39">
        <f t="shared" si="77"/>
      </c>
      <c r="AA283" s="39">
        <f t="shared" si="78"/>
      </c>
      <c r="AB283" s="39">
        <f t="shared" si="79"/>
      </c>
      <c r="AC283" s="39">
        <f t="shared" si="80"/>
      </c>
      <c r="AD283" s="39">
        <f t="shared" si="81"/>
      </c>
      <c r="AE283" s="39">
        <f t="shared" si="82"/>
      </c>
      <c r="AF283" s="39"/>
      <c r="AX283" s="2">
        <v>0.029359111301004055</v>
      </c>
      <c r="AY283" s="39">
        <f t="shared" si="85"/>
        <v>-0.15967640207118952</v>
      </c>
      <c r="BA283" s="2">
        <f t="shared" si="83"/>
        <v>-0.1609551276182338</v>
      </c>
      <c r="BB283" s="37">
        <f t="shared" si="86"/>
        <v>10</v>
      </c>
      <c r="BD283" s="37">
        <f t="shared" si="88"/>
        <v>11.396975600000117</v>
      </c>
      <c r="BE283" s="2">
        <f t="shared" si="87"/>
        <v>0.06664873798194691</v>
      </c>
    </row>
    <row r="284" spans="1:57" ht="12.75">
      <c r="A284" s="1"/>
      <c r="B284" s="56"/>
      <c r="C284" s="5"/>
      <c r="D284" s="5"/>
      <c r="E284" s="5"/>
      <c r="F284" s="5"/>
      <c r="G284" s="5"/>
      <c r="H284" s="5"/>
      <c r="I284" s="70"/>
      <c r="J284" s="70"/>
      <c r="K284" s="70"/>
      <c r="L284" s="70"/>
      <c r="M284" s="70"/>
      <c r="N284" s="37">
        <f t="shared" si="84"/>
        <v>1</v>
      </c>
      <c r="V284" s="39">
        <f t="shared" si="73"/>
      </c>
      <c r="W284" s="39">
        <f t="shared" si="74"/>
      </c>
      <c r="X284" s="39">
        <f t="shared" si="75"/>
      </c>
      <c r="Y284" s="39">
        <f t="shared" si="76"/>
      </c>
      <c r="Z284" s="39">
        <f t="shared" si="77"/>
      </c>
      <c r="AA284" s="39">
        <f t="shared" si="78"/>
      </c>
      <c r="AB284" s="39">
        <f t="shared" si="79"/>
      </c>
      <c r="AC284" s="39">
        <f t="shared" si="80"/>
      </c>
      <c r="AD284" s="39">
        <f t="shared" si="81"/>
      </c>
      <c r="AE284" s="39">
        <f t="shared" si="82"/>
      </c>
      <c r="AF284" s="39"/>
      <c r="AX284" s="2">
        <v>-0.026330454420606095</v>
      </c>
      <c r="AY284" s="39">
        <f t="shared" si="85"/>
        <v>-0.1729358224810967</v>
      </c>
      <c r="BA284" s="2">
        <f t="shared" si="83"/>
        <v>-0.1609551276182338</v>
      </c>
      <c r="BB284" s="37">
        <f t="shared" si="86"/>
        <v>10</v>
      </c>
      <c r="BD284" s="37">
        <f t="shared" si="88"/>
        <v>11.412123200000117</v>
      </c>
      <c r="BE284" s="2">
        <f t="shared" si="87"/>
        <v>0.06717506428243132</v>
      </c>
    </row>
    <row r="285" spans="1:57" ht="12.75">
      <c r="A285" s="1"/>
      <c r="B285" s="56"/>
      <c r="C285" s="5"/>
      <c r="D285" s="5"/>
      <c r="E285" s="5"/>
      <c r="F285" s="5"/>
      <c r="G285" s="5"/>
      <c r="H285" s="5"/>
      <c r="I285" s="70"/>
      <c r="J285" s="70"/>
      <c r="K285" s="70"/>
      <c r="L285" s="70"/>
      <c r="M285" s="70"/>
      <c r="N285" s="37">
        <f t="shared" si="84"/>
        <v>1</v>
      </c>
      <c r="V285" s="39">
        <f t="shared" si="73"/>
      </c>
      <c r="W285" s="39">
        <f t="shared" si="74"/>
      </c>
      <c r="X285" s="39">
        <f t="shared" si="75"/>
      </c>
      <c r="Y285" s="39">
        <f t="shared" si="76"/>
      </c>
      <c r="Z285" s="39">
        <f t="shared" si="77"/>
      </c>
      <c r="AA285" s="39">
        <f t="shared" si="78"/>
      </c>
      <c r="AB285" s="39">
        <f t="shared" si="79"/>
      </c>
      <c r="AC285" s="39">
        <f t="shared" si="80"/>
      </c>
      <c r="AD285" s="39">
        <f t="shared" si="81"/>
      </c>
      <c r="AE285" s="39">
        <f t="shared" si="82"/>
      </c>
      <c r="AF285" s="39"/>
      <c r="AX285" s="2">
        <v>0.0082372508926664</v>
      </c>
      <c r="AY285" s="39">
        <f t="shared" si="85"/>
        <v>-0.16470541645412706</v>
      </c>
      <c r="BA285" s="2">
        <f t="shared" si="83"/>
        <v>-0.1609551276182338</v>
      </c>
      <c r="BB285" s="37">
        <f t="shared" si="86"/>
        <v>10</v>
      </c>
      <c r="BD285" s="37">
        <f t="shared" si="88"/>
        <v>11.427270800000118</v>
      </c>
      <c r="BE285" s="2">
        <f t="shared" si="87"/>
        <v>0.06770310963549946</v>
      </c>
    </row>
    <row r="286" spans="1:57" ht="12.75">
      <c r="A286" s="1"/>
      <c r="B286" s="56"/>
      <c r="C286" s="5"/>
      <c r="D286" s="5"/>
      <c r="E286" s="5"/>
      <c r="F286" s="5"/>
      <c r="G286" s="5"/>
      <c r="H286" s="5"/>
      <c r="I286" s="70"/>
      <c r="J286" s="70"/>
      <c r="K286" s="70"/>
      <c r="L286" s="70"/>
      <c r="M286" s="70"/>
      <c r="N286" s="37">
        <f t="shared" si="84"/>
        <v>1</v>
      </c>
      <c r="V286" s="39">
        <f t="shared" si="73"/>
      </c>
      <c r="W286" s="39">
        <f t="shared" si="74"/>
      </c>
      <c r="X286" s="39">
        <f t="shared" si="75"/>
      </c>
      <c r="Y286" s="39">
        <f t="shared" si="76"/>
      </c>
      <c r="Z286" s="39">
        <f t="shared" si="77"/>
      </c>
      <c r="AA286" s="39">
        <f t="shared" si="78"/>
      </c>
      <c r="AB286" s="39">
        <f t="shared" si="79"/>
      </c>
      <c r="AC286" s="39">
        <f t="shared" si="80"/>
      </c>
      <c r="AD286" s="39">
        <f t="shared" si="81"/>
      </c>
      <c r="AE286" s="39">
        <f t="shared" si="82"/>
      </c>
      <c r="AF286" s="39"/>
      <c r="AX286" s="2">
        <v>-0.01792199468977935</v>
      </c>
      <c r="AY286" s="39">
        <f t="shared" si="85"/>
        <v>-0.1709338082594713</v>
      </c>
      <c r="BA286" s="2">
        <f t="shared" si="83"/>
        <v>-0.1609551276182338</v>
      </c>
      <c r="BB286" s="37">
        <f t="shared" si="86"/>
        <v>10</v>
      </c>
      <c r="BD286" s="37">
        <f t="shared" si="88"/>
        <v>11.442418400000118</v>
      </c>
      <c r="BE286" s="2">
        <f t="shared" si="87"/>
        <v>0.06823284938615942</v>
      </c>
    </row>
    <row r="287" spans="1:57" ht="12.75">
      <c r="A287" s="1"/>
      <c r="B287" s="56"/>
      <c r="C287" s="5"/>
      <c r="D287" s="5"/>
      <c r="E287" s="5"/>
      <c r="F287" s="5"/>
      <c r="G287" s="5"/>
      <c r="H287" s="5"/>
      <c r="I287" s="70"/>
      <c r="J287" s="70"/>
      <c r="K287" s="70"/>
      <c r="L287" s="70"/>
      <c r="M287" s="70"/>
      <c r="N287" s="37">
        <f t="shared" si="84"/>
        <v>1</v>
      </c>
      <c r="V287" s="39">
        <f t="shared" si="73"/>
      </c>
      <c r="W287" s="39">
        <f t="shared" si="74"/>
      </c>
      <c r="X287" s="39">
        <f t="shared" si="75"/>
      </c>
      <c r="Y287" s="39">
        <f t="shared" si="76"/>
      </c>
      <c r="Z287" s="39">
        <f t="shared" si="77"/>
      </c>
      <c r="AA287" s="39">
        <f t="shared" si="78"/>
      </c>
      <c r="AB287" s="39">
        <f t="shared" si="79"/>
      </c>
      <c r="AC287" s="39">
        <f t="shared" si="80"/>
      </c>
      <c r="AD287" s="39">
        <f t="shared" si="81"/>
      </c>
      <c r="AE287" s="39">
        <f t="shared" si="82"/>
      </c>
      <c r="AF287" s="39"/>
      <c r="AX287" s="2">
        <v>-0.022215948973052155</v>
      </c>
      <c r="AY287" s="39">
        <f t="shared" si="85"/>
        <v>-0.1719561783269172</v>
      </c>
      <c r="BA287" s="2">
        <f t="shared" si="83"/>
        <v>-0.1609551276182338</v>
      </c>
      <c r="BB287" s="37">
        <f t="shared" si="86"/>
        <v>10</v>
      </c>
      <c r="BD287" s="37">
        <f t="shared" si="88"/>
        <v>11.457566000000119</v>
      </c>
      <c r="BE287" s="2">
        <f t="shared" si="87"/>
        <v>0.06876425850235425</v>
      </c>
    </row>
    <row r="288" spans="1:57" ht="12.75">
      <c r="A288" s="1"/>
      <c r="B288" s="56"/>
      <c r="C288" s="5"/>
      <c r="D288" s="5"/>
      <c r="E288" s="5"/>
      <c r="F288" s="5"/>
      <c r="G288" s="5"/>
      <c r="H288" s="5"/>
      <c r="I288" s="70"/>
      <c r="J288" s="70"/>
      <c r="K288" s="70"/>
      <c r="L288" s="70"/>
      <c r="M288" s="70"/>
      <c r="N288" s="37">
        <f t="shared" si="84"/>
        <v>1</v>
      </c>
      <c r="V288" s="39">
        <f t="shared" si="73"/>
      </c>
      <c r="W288" s="39">
        <f t="shared" si="74"/>
      </c>
      <c r="X288" s="39">
        <f t="shared" si="75"/>
      </c>
      <c r="Y288" s="39">
        <f t="shared" si="76"/>
      </c>
      <c r="Z288" s="39">
        <f t="shared" si="77"/>
      </c>
      <c r="AA288" s="39">
        <f t="shared" si="78"/>
      </c>
      <c r="AB288" s="39">
        <f t="shared" si="79"/>
      </c>
      <c r="AC288" s="39">
        <f t="shared" si="80"/>
      </c>
      <c r="AD288" s="39">
        <f t="shared" si="81"/>
      </c>
      <c r="AE288" s="39">
        <f t="shared" si="82"/>
      </c>
      <c r="AF288" s="39"/>
      <c r="AX288" s="2">
        <v>-0.0005777153843806275</v>
      </c>
      <c r="AY288" s="39">
        <f t="shared" si="85"/>
        <v>-0.16680421794866207</v>
      </c>
      <c r="BA288" s="2">
        <f t="shared" si="83"/>
        <v>-0.1609551276182338</v>
      </c>
      <c r="BB288" s="37">
        <f t="shared" si="86"/>
        <v>10</v>
      </c>
      <c r="BD288" s="37">
        <f t="shared" si="88"/>
        <v>11.47271360000012</v>
      </c>
      <c r="BE288" s="2">
        <f t="shared" si="87"/>
        <v>0.06929731157563022</v>
      </c>
    </row>
    <row r="289" spans="1:57" ht="12.75">
      <c r="A289" s="1"/>
      <c r="B289" s="56"/>
      <c r="C289" s="5"/>
      <c r="D289" s="5"/>
      <c r="E289" s="5"/>
      <c r="F289" s="5"/>
      <c r="G289" s="5"/>
      <c r="H289" s="5"/>
      <c r="I289" s="70"/>
      <c r="J289" s="70"/>
      <c r="K289" s="70"/>
      <c r="L289" s="70"/>
      <c r="M289" s="70"/>
      <c r="N289" s="37">
        <f t="shared" si="84"/>
        <v>1</v>
      </c>
      <c r="V289" s="39">
        <f t="shared" si="73"/>
      </c>
      <c r="W289" s="39">
        <f t="shared" si="74"/>
      </c>
      <c r="X289" s="39">
        <f t="shared" si="75"/>
      </c>
      <c r="Y289" s="39">
        <f t="shared" si="76"/>
      </c>
      <c r="Z289" s="39">
        <f t="shared" si="77"/>
      </c>
      <c r="AA289" s="39">
        <f t="shared" si="78"/>
      </c>
      <c r="AB289" s="39">
        <f t="shared" si="79"/>
      </c>
      <c r="AC289" s="39">
        <f t="shared" si="80"/>
      </c>
      <c r="AD289" s="39">
        <f t="shared" si="81"/>
      </c>
      <c r="AE289" s="39">
        <f t="shared" si="82"/>
      </c>
      <c r="AF289" s="39"/>
      <c r="AX289" s="2">
        <v>-0.003075350199896236</v>
      </c>
      <c r="AY289" s="39">
        <f t="shared" si="85"/>
        <v>-0.16739889290473722</v>
      </c>
      <c r="BA289" s="2">
        <f t="shared" si="83"/>
        <v>-0.1609551276182338</v>
      </c>
      <c r="BB289" s="37">
        <f t="shared" si="86"/>
        <v>10</v>
      </c>
      <c r="BD289" s="37">
        <f t="shared" si="88"/>
        <v>11.48786120000012</v>
      </c>
      <c r="BE289" s="2">
        <f t="shared" si="87"/>
        <v>0.06983198282187847</v>
      </c>
    </row>
    <row r="290" spans="1:57" ht="12.75">
      <c r="A290" s="1"/>
      <c r="B290" s="56"/>
      <c r="C290" s="5"/>
      <c r="D290" s="5"/>
      <c r="E290" s="5"/>
      <c r="F290" s="5"/>
      <c r="G290" s="5"/>
      <c r="H290" s="5"/>
      <c r="I290" s="70"/>
      <c r="J290" s="70"/>
      <c r="K290" s="70"/>
      <c r="L290" s="70"/>
      <c r="M290" s="70"/>
      <c r="N290" s="37">
        <f t="shared" si="84"/>
        <v>1</v>
      </c>
      <c r="V290" s="39">
        <f t="shared" si="73"/>
      </c>
      <c r="W290" s="39">
        <f t="shared" si="74"/>
      </c>
      <c r="X290" s="39">
        <f t="shared" si="75"/>
      </c>
      <c r="Y290" s="39">
        <f t="shared" si="76"/>
      </c>
      <c r="Z290" s="39">
        <f t="shared" si="77"/>
      </c>
      <c r="AA290" s="39">
        <f t="shared" si="78"/>
      </c>
      <c r="AB290" s="39">
        <f t="shared" si="79"/>
      </c>
      <c r="AC290" s="39">
        <f t="shared" si="80"/>
      </c>
      <c r="AD290" s="39">
        <f t="shared" si="81"/>
      </c>
      <c r="AE290" s="39">
        <f t="shared" si="82"/>
      </c>
      <c r="AF290" s="39"/>
      <c r="AX290" s="2">
        <v>0.0011233863338114582</v>
      </c>
      <c r="AY290" s="39">
        <f t="shared" si="85"/>
        <v>-0.16639919373004491</v>
      </c>
      <c r="BA290" s="2">
        <f t="shared" si="83"/>
        <v>-0.1609551276182338</v>
      </c>
      <c r="BB290" s="37">
        <f t="shared" si="86"/>
        <v>10</v>
      </c>
      <c r="BD290" s="37">
        <f t="shared" si="88"/>
        <v>11.50300880000012</v>
      </c>
      <c r="BE290" s="2">
        <f t="shared" si="87"/>
        <v>0.07036824608215003</v>
      </c>
    </row>
    <row r="291" spans="1:57" ht="12.75">
      <c r="A291" s="1"/>
      <c r="B291" s="56"/>
      <c r="C291" s="5"/>
      <c r="D291" s="5"/>
      <c r="E291" s="5"/>
      <c r="F291" s="5"/>
      <c r="G291" s="5"/>
      <c r="H291" s="5"/>
      <c r="I291" s="70"/>
      <c r="J291" s="70"/>
      <c r="K291" s="70"/>
      <c r="L291" s="70"/>
      <c r="M291" s="70"/>
      <c r="N291" s="37">
        <f t="shared" si="84"/>
        <v>1</v>
      </c>
      <c r="V291" s="39">
        <f t="shared" si="73"/>
      </c>
      <c r="W291" s="39">
        <f t="shared" si="74"/>
      </c>
      <c r="X291" s="39">
        <f t="shared" si="75"/>
      </c>
      <c r="Y291" s="39">
        <f t="shared" si="76"/>
      </c>
      <c r="Z291" s="39">
        <f t="shared" si="77"/>
      </c>
      <c r="AA291" s="39">
        <f t="shared" si="78"/>
      </c>
      <c r="AB291" s="39">
        <f t="shared" si="79"/>
      </c>
      <c r="AC291" s="39">
        <f t="shared" si="80"/>
      </c>
      <c r="AD291" s="39">
        <f t="shared" si="81"/>
      </c>
      <c r="AE291" s="39">
        <f t="shared" si="82"/>
      </c>
      <c r="AF291" s="39"/>
      <c r="AX291" s="2">
        <v>0.016539506210516683</v>
      </c>
      <c r="AY291" s="39">
        <f t="shared" si="85"/>
        <v>-0.16272868899749604</v>
      </c>
      <c r="BA291" s="2">
        <f t="shared" si="83"/>
        <v>-0.1609551276182338</v>
      </c>
      <c r="BB291" s="37">
        <f t="shared" si="86"/>
        <v>10</v>
      </c>
      <c r="BD291" s="37">
        <f t="shared" si="88"/>
        <v>11.518156400000121</v>
      </c>
      <c r="BE291" s="2">
        <f t="shared" si="87"/>
        <v>0.07090607482354523</v>
      </c>
    </row>
    <row r="292" spans="1:57" ht="12.75">
      <c r="A292" s="1"/>
      <c r="B292" s="56"/>
      <c r="C292" s="5"/>
      <c r="D292" s="5"/>
      <c r="E292" s="5"/>
      <c r="F292" s="5"/>
      <c r="G292" s="5"/>
      <c r="H292" s="5"/>
      <c r="I292" s="70"/>
      <c r="J292" s="70"/>
      <c r="K292" s="70"/>
      <c r="L292" s="70"/>
      <c r="M292" s="70"/>
      <c r="N292" s="37">
        <f t="shared" si="84"/>
        <v>1</v>
      </c>
      <c r="V292" s="39">
        <f t="shared" si="73"/>
      </c>
      <c r="W292" s="39">
        <f t="shared" si="74"/>
      </c>
      <c r="X292" s="39">
        <f t="shared" si="75"/>
      </c>
      <c r="Y292" s="39">
        <f t="shared" si="76"/>
      </c>
      <c r="Z292" s="39">
        <f t="shared" si="77"/>
      </c>
      <c r="AA292" s="39">
        <f t="shared" si="78"/>
      </c>
      <c r="AB292" s="39">
        <f t="shared" si="79"/>
      </c>
      <c r="AC292" s="39">
        <f t="shared" si="80"/>
      </c>
      <c r="AD292" s="39">
        <f t="shared" si="81"/>
      </c>
      <c r="AE292" s="39">
        <f t="shared" si="82"/>
      </c>
      <c r="AF292" s="39"/>
      <c r="AX292" s="2">
        <v>-0.01814722128971221</v>
      </c>
      <c r="AY292" s="39">
        <f t="shared" si="85"/>
        <v>-0.1709874336404077</v>
      </c>
      <c r="BA292" s="2">
        <f t="shared" si="83"/>
        <v>-0.1609551276182338</v>
      </c>
      <c r="BB292" s="37">
        <f t="shared" si="86"/>
        <v>10</v>
      </c>
      <c r="BD292" s="37">
        <f t="shared" si="88"/>
        <v>11.533304000000122</v>
      </c>
      <c r="BE292" s="2">
        <f t="shared" si="87"/>
        <v>0.07144544214017719</v>
      </c>
    </row>
    <row r="293" spans="1:57" ht="12.75">
      <c r="A293" s="1"/>
      <c r="B293" s="56"/>
      <c r="C293" s="5"/>
      <c r="D293" s="5"/>
      <c r="E293" s="5"/>
      <c r="F293" s="5"/>
      <c r="G293" s="5"/>
      <c r="H293" s="5"/>
      <c r="I293" s="70"/>
      <c r="J293" s="70"/>
      <c r="K293" s="70"/>
      <c r="L293" s="70"/>
      <c r="M293" s="70"/>
      <c r="N293" s="37">
        <f t="shared" si="84"/>
        <v>1</v>
      </c>
      <c r="V293" s="39">
        <f t="shared" si="73"/>
      </c>
      <c r="W293" s="39">
        <f t="shared" si="74"/>
      </c>
      <c r="X293" s="39">
        <f t="shared" si="75"/>
      </c>
      <c r="Y293" s="39">
        <f t="shared" si="76"/>
      </c>
      <c r="Z293" s="39">
        <f t="shared" si="77"/>
      </c>
      <c r="AA293" s="39">
        <f t="shared" si="78"/>
      </c>
      <c r="AB293" s="39">
        <f t="shared" si="79"/>
      </c>
      <c r="AC293" s="39">
        <f t="shared" si="80"/>
      </c>
      <c r="AD293" s="39">
        <f t="shared" si="81"/>
      </c>
      <c r="AE293" s="39">
        <f t="shared" si="82"/>
      </c>
      <c r="AF293" s="39"/>
      <c r="AX293" s="2">
        <v>-0.02555955687124241</v>
      </c>
      <c r="AY293" s="39">
        <f t="shared" si="85"/>
        <v>-0.17275227544553393</v>
      </c>
      <c r="BA293" s="2">
        <f t="shared" si="83"/>
        <v>-0.1609551276182338</v>
      </c>
      <c r="BB293" s="37">
        <f t="shared" si="86"/>
        <v>10</v>
      </c>
      <c r="BD293" s="37">
        <f t="shared" si="88"/>
        <v>11.548451600000122</v>
      </c>
      <c r="BE293" s="2">
        <f t="shared" si="87"/>
        <v>0.0719863207542102</v>
      </c>
    </row>
    <row r="294" spans="1:57" ht="12.75">
      <c r="A294" s="1"/>
      <c r="B294" s="56"/>
      <c r="C294" s="5"/>
      <c r="D294" s="5"/>
      <c r="E294" s="5"/>
      <c r="F294" s="5"/>
      <c r="G294" s="5"/>
      <c r="H294" s="5"/>
      <c r="I294" s="70"/>
      <c r="J294" s="70"/>
      <c r="K294" s="70"/>
      <c r="L294" s="70"/>
      <c r="M294" s="70"/>
      <c r="N294" s="37">
        <f t="shared" si="84"/>
        <v>1</v>
      </c>
      <c r="V294" s="39">
        <f t="shared" si="73"/>
      </c>
      <c r="W294" s="39">
        <f t="shared" si="74"/>
      </c>
      <c r="X294" s="39">
        <f t="shared" si="75"/>
      </c>
      <c r="Y294" s="39">
        <f t="shared" si="76"/>
      </c>
      <c r="Z294" s="39">
        <f t="shared" si="77"/>
      </c>
      <c r="AA294" s="39">
        <f t="shared" si="78"/>
      </c>
      <c r="AB294" s="39">
        <f t="shared" si="79"/>
      </c>
      <c r="AC294" s="39">
        <f t="shared" si="80"/>
      </c>
      <c r="AD294" s="39">
        <f t="shared" si="81"/>
      </c>
      <c r="AE294" s="39">
        <f t="shared" si="82"/>
      </c>
      <c r="AF294" s="39"/>
      <c r="AX294" s="2">
        <v>-0.008559526352732931</v>
      </c>
      <c r="AY294" s="39">
        <f t="shared" si="85"/>
        <v>-0.1687046491316031</v>
      </c>
      <c r="BA294" s="2">
        <f t="shared" si="83"/>
        <v>-0.1609551276182338</v>
      </c>
      <c r="BB294" s="37">
        <f t="shared" si="86"/>
        <v>10</v>
      </c>
      <c r="BD294" s="37">
        <f t="shared" si="88"/>
        <v>11.563599200000123</v>
      </c>
      <c r="BE294" s="2">
        <f t="shared" si="87"/>
        <v>0.0725286830169734</v>
      </c>
    </row>
    <row r="295" spans="1:57" ht="12.75">
      <c r="A295" s="1"/>
      <c r="B295" s="56"/>
      <c r="C295" s="5"/>
      <c r="D295" s="5"/>
      <c r="E295" s="5"/>
      <c r="F295" s="5"/>
      <c r="G295" s="5"/>
      <c r="H295" s="5"/>
      <c r="I295" s="70"/>
      <c r="J295" s="70"/>
      <c r="K295" s="70"/>
      <c r="L295" s="70"/>
      <c r="M295" s="70"/>
      <c r="N295" s="37">
        <f t="shared" si="84"/>
        <v>1</v>
      </c>
      <c r="V295" s="39">
        <f t="shared" si="73"/>
      </c>
      <c r="W295" s="39">
        <f t="shared" si="74"/>
      </c>
      <c r="X295" s="39">
        <f t="shared" si="75"/>
      </c>
      <c r="Y295" s="39">
        <f t="shared" si="76"/>
      </c>
      <c r="Z295" s="39">
        <f t="shared" si="77"/>
      </c>
      <c r="AA295" s="39">
        <f t="shared" si="78"/>
      </c>
      <c r="AB295" s="39">
        <f t="shared" si="79"/>
      </c>
      <c r="AC295" s="39">
        <f t="shared" si="80"/>
      </c>
      <c r="AD295" s="39">
        <f t="shared" si="81"/>
      </c>
      <c r="AE295" s="39">
        <f t="shared" si="82"/>
      </c>
      <c r="AF295" s="39"/>
      <c r="AX295" s="2">
        <v>-0.014929960020752584</v>
      </c>
      <c r="AY295" s="39">
        <f t="shared" si="85"/>
        <v>-0.17022141905256016</v>
      </c>
      <c r="BA295" s="2">
        <f t="shared" si="83"/>
        <v>-0.1609551276182338</v>
      </c>
      <c r="BB295" s="37">
        <f t="shared" si="86"/>
        <v>10</v>
      </c>
      <c r="BD295" s="37">
        <f t="shared" si="88"/>
        <v>11.578746800000124</v>
      </c>
      <c r="BE295" s="2">
        <f t="shared" si="87"/>
        <v>0.07307250091014957</v>
      </c>
    </row>
    <row r="296" spans="1:57" ht="12.75">
      <c r="A296" s="1"/>
      <c r="B296" s="56"/>
      <c r="C296" s="5"/>
      <c r="D296" s="5"/>
      <c r="E296" s="5"/>
      <c r="F296" s="5"/>
      <c r="G296" s="5"/>
      <c r="H296" s="5"/>
      <c r="I296" s="70"/>
      <c r="J296" s="70"/>
      <c r="K296" s="70"/>
      <c r="L296" s="70"/>
      <c r="M296" s="70"/>
      <c r="N296" s="37">
        <f t="shared" si="84"/>
        <v>1</v>
      </c>
      <c r="V296" s="39">
        <f t="shared" si="73"/>
      </c>
      <c r="W296" s="39">
        <f t="shared" si="74"/>
      </c>
      <c r="X296" s="39">
        <f t="shared" si="75"/>
      </c>
      <c r="Y296" s="39">
        <f t="shared" si="76"/>
      </c>
      <c r="Z296" s="39">
        <f t="shared" si="77"/>
      </c>
      <c r="AA296" s="39">
        <f t="shared" si="78"/>
      </c>
      <c r="AB296" s="39">
        <f t="shared" si="79"/>
      </c>
      <c r="AC296" s="39">
        <f t="shared" si="80"/>
      </c>
      <c r="AD296" s="39">
        <f t="shared" si="81"/>
      </c>
      <c r="AE296" s="39">
        <f t="shared" si="82"/>
      </c>
      <c r="AF296" s="39"/>
      <c r="AX296" s="2">
        <v>-0.006451918088320567</v>
      </c>
      <c r="AY296" s="39">
        <f t="shared" si="85"/>
        <v>-0.16820283764007635</v>
      </c>
      <c r="BA296" s="2">
        <f t="shared" si="83"/>
        <v>-0.1609551276182338</v>
      </c>
      <c r="BB296" s="37">
        <f t="shared" si="86"/>
        <v>10</v>
      </c>
      <c r="BD296" s="37">
        <f t="shared" si="88"/>
        <v>11.593894400000124</v>
      </c>
      <c r="BE296" s="2">
        <f t="shared" si="87"/>
        <v>0.07361774604703997</v>
      </c>
    </row>
    <row r="297" spans="1:57" ht="12.75">
      <c r="A297" s="1"/>
      <c r="B297" s="56"/>
      <c r="C297" s="5"/>
      <c r="D297" s="5"/>
      <c r="E297" s="5"/>
      <c r="F297" s="5"/>
      <c r="G297" s="5"/>
      <c r="H297" s="5"/>
      <c r="I297" s="70"/>
      <c r="J297" s="70"/>
      <c r="K297" s="70"/>
      <c r="L297" s="70"/>
      <c r="M297" s="70"/>
      <c r="N297" s="37">
        <f t="shared" si="84"/>
        <v>1</v>
      </c>
      <c r="V297" s="39">
        <f t="shared" si="73"/>
      </c>
      <c r="W297" s="39">
        <f t="shared" si="74"/>
      </c>
      <c r="X297" s="39">
        <f t="shared" si="75"/>
      </c>
      <c r="Y297" s="39">
        <f t="shared" si="76"/>
      </c>
      <c r="Z297" s="39">
        <f t="shared" si="77"/>
      </c>
      <c r="AA297" s="39">
        <f t="shared" si="78"/>
      </c>
      <c r="AB297" s="39">
        <f t="shared" si="79"/>
      </c>
      <c r="AC297" s="39">
        <f t="shared" si="80"/>
      </c>
      <c r="AD297" s="39">
        <f t="shared" si="81"/>
      </c>
      <c r="AE297" s="39">
        <f t="shared" si="82"/>
      </c>
      <c r="AF297" s="39"/>
      <c r="AX297" s="2">
        <v>0.020260322885830254</v>
      </c>
      <c r="AY297" s="39">
        <f t="shared" si="85"/>
        <v>-0.16184278026527854</v>
      </c>
      <c r="BA297" s="2">
        <f t="shared" si="83"/>
        <v>-0.1609551276182338</v>
      </c>
      <c r="BB297" s="37">
        <f t="shared" si="86"/>
        <v>10</v>
      </c>
      <c r="BD297" s="37">
        <f t="shared" si="88"/>
        <v>11.609042000000125</v>
      </c>
      <c r="BE297" s="2">
        <f t="shared" si="87"/>
        <v>0.07416438967390514</v>
      </c>
    </row>
    <row r="298" spans="1:57" ht="12.75">
      <c r="A298" s="1"/>
      <c r="B298" s="56"/>
      <c r="C298" s="5"/>
      <c r="D298" s="5"/>
      <c r="E298" s="5"/>
      <c r="F298" s="5"/>
      <c r="G298" s="5"/>
      <c r="H298" s="5"/>
      <c r="I298" s="70"/>
      <c r="J298" s="70"/>
      <c r="K298" s="70"/>
      <c r="L298" s="70"/>
      <c r="M298" s="70"/>
      <c r="N298" s="37">
        <f t="shared" si="84"/>
        <v>1</v>
      </c>
      <c r="V298" s="39">
        <f t="shared" si="73"/>
      </c>
      <c r="W298" s="39">
        <f t="shared" si="74"/>
      </c>
      <c r="X298" s="39">
        <f t="shared" si="75"/>
      </c>
      <c r="Y298" s="39">
        <f t="shared" si="76"/>
      </c>
      <c r="Z298" s="39">
        <f t="shared" si="77"/>
      </c>
      <c r="AA298" s="39">
        <f t="shared" si="78"/>
      </c>
      <c r="AB298" s="39">
        <f t="shared" si="79"/>
      </c>
      <c r="AC298" s="39">
        <f t="shared" si="80"/>
      </c>
      <c r="AD298" s="39">
        <f t="shared" si="81"/>
      </c>
      <c r="AE298" s="39">
        <f t="shared" si="82"/>
      </c>
      <c r="AF298" s="39"/>
      <c r="AX298" s="2">
        <v>-0.007036042359691151</v>
      </c>
      <c r="AY298" s="39">
        <f t="shared" si="85"/>
        <v>-0.16834191484754554</v>
      </c>
      <c r="BA298" s="2">
        <f t="shared" si="83"/>
        <v>-0.1609551276182338</v>
      </c>
      <c r="BB298" s="37">
        <f t="shared" si="86"/>
        <v>10</v>
      </c>
      <c r="BD298" s="37">
        <f t="shared" si="88"/>
        <v>11.624189600000125</v>
      </c>
      <c r="BE298" s="2">
        <f t="shared" si="87"/>
        <v>0.074712402671382</v>
      </c>
    </row>
    <row r="299" spans="1:57" ht="12.75">
      <c r="A299" s="1"/>
      <c r="B299" s="56"/>
      <c r="C299" s="5"/>
      <c r="D299" s="5"/>
      <c r="E299" s="5"/>
      <c r="F299" s="5"/>
      <c r="G299" s="5"/>
      <c r="H299" s="5"/>
      <c r="I299" s="70"/>
      <c r="J299" s="70"/>
      <c r="K299" s="70"/>
      <c r="L299" s="70"/>
      <c r="M299" s="70"/>
      <c r="N299" s="37">
        <f t="shared" si="84"/>
        <v>1</v>
      </c>
      <c r="V299" s="39">
        <f t="shared" si="73"/>
      </c>
      <c r="W299" s="39">
        <f t="shared" si="74"/>
      </c>
      <c r="X299" s="39">
        <f t="shared" si="75"/>
      </c>
      <c r="Y299" s="39">
        <f t="shared" si="76"/>
      </c>
      <c r="Z299" s="39">
        <f t="shared" si="77"/>
      </c>
      <c r="AA299" s="39">
        <f t="shared" si="78"/>
      </c>
      <c r="AB299" s="39">
        <f t="shared" si="79"/>
      </c>
      <c r="AC299" s="39">
        <f t="shared" si="80"/>
      </c>
      <c r="AD299" s="39">
        <f t="shared" si="81"/>
      </c>
      <c r="AE299" s="39">
        <f t="shared" si="82"/>
      </c>
      <c r="AF299" s="39"/>
      <c r="AX299" s="2">
        <v>-0.021470686971648303</v>
      </c>
      <c r="AY299" s="39">
        <f t="shared" si="85"/>
        <v>-0.1717787349932496</v>
      </c>
      <c r="BA299" s="2">
        <f t="shared" si="83"/>
        <v>-0.1609551276182338</v>
      </c>
      <c r="BB299" s="37">
        <f t="shared" si="86"/>
        <v>10</v>
      </c>
      <c r="BD299" s="37">
        <f t="shared" si="88"/>
        <v>11.639337200000126</v>
      </c>
      <c r="BE299" s="2">
        <f t="shared" si="87"/>
        <v>0.0752617555559776</v>
      </c>
    </row>
    <row r="300" spans="1:57" ht="12.75">
      <c r="A300" s="1"/>
      <c r="B300" s="56"/>
      <c r="C300" s="5"/>
      <c r="D300" s="5"/>
      <c r="E300" s="5"/>
      <c r="F300" s="5"/>
      <c r="G300" s="5"/>
      <c r="H300" s="5"/>
      <c r="I300" s="70"/>
      <c r="J300" s="70"/>
      <c r="K300" s="70"/>
      <c r="L300" s="70"/>
      <c r="M300" s="70"/>
      <c r="N300" s="37">
        <f t="shared" si="84"/>
        <v>1</v>
      </c>
      <c r="V300" s="39">
        <f t="shared" si="73"/>
      </c>
      <c r="W300" s="39">
        <f t="shared" si="74"/>
      </c>
      <c r="X300" s="39">
        <f t="shared" si="75"/>
      </c>
      <c r="Y300" s="39">
        <f t="shared" si="76"/>
      </c>
      <c r="Z300" s="39">
        <f t="shared" si="77"/>
      </c>
      <c r="AA300" s="39">
        <f t="shared" si="78"/>
      </c>
      <c r="AB300" s="39">
        <f t="shared" si="79"/>
      </c>
      <c r="AC300" s="39">
        <f t="shared" si="80"/>
      </c>
      <c r="AD300" s="39">
        <f t="shared" si="81"/>
      </c>
      <c r="AE300" s="39">
        <f t="shared" si="82"/>
      </c>
      <c r="AF300" s="39"/>
      <c r="AX300" s="2">
        <v>-0.025795770134586626</v>
      </c>
      <c r="AY300" s="39">
        <f t="shared" si="85"/>
        <v>-0.1728085166987111</v>
      </c>
      <c r="BA300" s="2">
        <f t="shared" si="83"/>
        <v>-0.1609551276182338</v>
      </c>
      <c r="BB300" s="37">
        <f t="shared" si="86"/>
        <v>10</v>
      </c>
      <c r="BD300" s="37">
        <f t="shared" si="88"/>
        <v>11.654484800000127</v>
      </c>
      <c r="BE300" s="2">
        <f t="shared" si="87"/>
        <v>0.07581241848163975</v>
      </c>
    </row>
    <row r="301" spans="1:57" ht="12.75">
      <c r="A301" s="1"/>
      <c r="B301" s="56"/>
      <c r="C301" s="5"/>
      <c r="D301" s="5"/>
      <c r="E301" s="5"/>
      <c r="F301" s="5"/>
      <c r="G301" s="5"/>
      <c r="H301" s="5"/>
      <c r="I301" s="70"/>
      <c r="J301" s="70"/>
      <c r="K301" s="70"/>
      <c r="L301" s="70"/>
      <c r="M301" s="70"/>
      <c r="N301" s="37">
        <f t="shared" si="84"/>
        <v>1</v>
      </c>
      <c r="V301" s="39">
        <f t="shared" si="73"/>
      </c>
      <c r="W301" s="39">
        <f t="shared" si="74"/>
      </c>
      <c r="X301" s="39">
        <f t="shared" si="75"/>
      </c>
      <c r="Y301" s="39">
        <f t="shared" si="76"/>
      </c>
      <c r="Z301" s="39">
        <f t="shared" si="77"/>
      </c>
      <c r="AA301" s="39">
        <f t="shared" si="78"/>
      </c>
      <c r="AB301" s="39">
        <f t="shared" si="79"/>
      </c>
      <c r="AC301" s="39">
        <f t="shared" si="80"/>
      </c>
      <c r="AD301" s="39">
        <f t="shared" si="81"/>
      </c>
      <c r="AE301" s="39">
        <f t="shared" si="82"/>
      </c>
      <c r="AF301" s="39"/>
      <c r="AX301" s="2">
        <v>0.02983886226996673</v>
      </c>
      <c r="AY301" s="39">
        <f t="shared" si="85"/>
        <v>-0.15956217565000794</v>
      </c>
      <c r="BA301" s="2">
        <f t="shared" si="83"/>
        <v>-0.1609551276182338</v>
      </c>
      <c r="BB301" s="37">
        <f t="shared" si="86"/>
        <v>10</v>
      </c>
      <c r="BD301" s="37">
        <f t="shared" si="88"/>
        <v>11.669632400000127</v>
      </c>
      <c r="BE301" s="2">
        <f t="shared" si="87"/>
        <v>0.07636436124140461</v>
      </c>
    </row>
    <row r="302" spans="1:57" ht="12.75">
      <c r="A302" s="1"/>
      <c r="B302" s="56"/>
      <c r="C302" s="5"/>
      <c r="D302" s="5"/>
      <c r="E302" s="5"/>
      <c r="F302" s="5"/>
      <c r="G302" s="5"/>
      <c r="H302" s="5"/>
      <c r="I302" s="70"/>
      <c r="J302" s="70"/>
      <c r="K302" s="70"/>
      <c r="L302" s="70"/>
      <c r="M302" s="70"/>
      <c r="N302" s="37">
        <f t="shared" si="84"/>
        <v>1</v>
      </c>
      <c r="V302" s="39">
        <f t="shared" si="73"/>
      </c>
      <c r="W302" s="39">
        <f t="shared" si="74"/>
      </c>
      <c r="X302" s="39">
        <f t="shared" si="75"/>
      </c>
      <c r="Y302" s="39">
        <f t="shared" si="76"/>
      </c>
      <c r="Z302" s="39">
        <f t="shared" si="77"/>
      </c>
      <c r="AA302" s="39">
        <f t="shared" si="78"/>
      </c>
      <c r="AB302" s="39">
        <f t="shared" si="79"/>
      </c>
      <c r="AC302" s="39">
        <f t="shared" si="80"/>
      </c>
      <c r="AD302" s="39">
        <f t="shared" si="81"/>
      </c>
      <c r="AE302" s="39">
        <f t="shared" si="82"/>
      </c>
      <c r="AF302" s="39"/>
      <c r="AX302" s="2">
        <v>0.00563524277474288</v>
      </c>
      <c r="AY302" s="39">
        <f t="shared" si="85"/>
        <v>-0.1653249421964898</v>
      </c>
      <c r="BA302" s="2">
        <f t="shared" si="83"/>
        <v>-0.1609551276182338</v>
      </c>
      <c r="BB302" s="37">
        <f t="shared" si="86"/>
        <v>10</v>
      </c>
      <c r="BD302" s="37">
        <f t="shared" si="88"/>
        <v>11.684780000000128</v>
      </c>
      <c r="BE302" s="2">
        <f t="shared" si="87"/>
        <v>0.07691755326912174</v>
      </c>
    </row>
    <row r="303" spans="1:57" ht="12.75">
      <c r="A303" s="1"/>
      <c r="B303" s="56"/>
      <c r="C303" s="5"/>
      <c r="D303" s="5"/>
      <c r="E303" s="5"/>
      <c r="F303" s="5"/>
      <c r="G303" s="5"/>
      <c r="H303" s="5"/>
      <c r="I303" s="70"/>
      <c r="J303" s="70"/>
      <c r="K303" s="70"/>
      <c r="L303" s="70"/>
      <c r="M303" s="70"/>
      <c r="N303" s="37">
        <f t="shared" si="84"/>
        <v>1</v>
      </c>
      <c r="V303" s="39">
        <f t="shared" si="73"/>
      </c>
      <c r="W303" s="39">
        <f t="shared" si="74"/>
      </c>
      <c r="X303" s="39">
        <f t="shared" si="75"/>
      </c>
      <c r="Y303" s="39">
        <f t="shared" si="76"/>
      </c>
      <c r="Z303" s="39">
        <f t="shared" si="77"/>
      </c>
      <c r="AA303" s="39">
        <f t="shared" si="78"/>
      </c>
      <c r="AB303" s="39">
        <f t="shared" si="79"/>
      </c>
      <c r="AC303" s="39">
        <f t="shared" si="80"/>
      </c>
      <c r="AD303" s="39">
        <f t="shared" si="81"/>
      </c>
      <c r="AE303" s="39">
        <f t="shared" si="82"/>
      </c>
      <c r="AF303" s="39"/>
      <c r="AX303" s="2">
        <v>0.008132877590258492</v>
      </c>
      <c r="AY303" s="39">
        <f t="shared" si="85"/>
        <v>-0.16473026724041467</v>
      </c>
      <c r="BA303" s="2">
        <f t="shared" si="83"/>
        <v>-0.1609551276182338</v>
      </c>
      <c r="BB303" s="37">
        <f t="shared" si="86"/>
        <v>10</v>
      </c>
      <c r="BD303" s="37">
        <f t="shared" si="88"/>
        <v>11.699927600000128</v>
      </c>
      <c r="BE303" s="2">
        <f t="shared" si="87"/>
        <v>0.07747196364125644</v>
      </c>
    </row>
    <row r="304" spans="1:57" ht="12.75">
      <c r="A304" s="1"/>
      <c r="B304" s="56"/>
      <c r="C304" s="5"/>
      <c r="D304" s="5"/>
      <c r="E304" s="5"/>
      <c r="F304" s="5"/>
      <c r="G304" s="5"/>
      <c r="H304" s="5"/>
      <c r="I304" s="70"/>
      <c r="J304" s="70"/>
      <c r="K304" s="70"/>
      <c r="L304" s="70"/>
      <c r="M304" s="70"/>
      <c r="N304" s="37">
        <f t="shared" si="84"/>
        <v>1</v>
      </c>
      <c r="V304" s="39">
        <f t="shared" si="73"/>
      </c>
      <c r="W304" s="39">
        <f t="shared" si="74"/>
      </c>
      <c r="X304" s="39">
        <f t="shared" si="75"/>
      </c>
      <c r="Y304" s="39">
        <f t="shared" si="76"/>
      </c>
      <c r="Z304" s="39">
        <f t="shared" si="77"/>
      </c>
      <c r="AA304" s="39">
        <f t="shared" si="78"/>
      </c>
      <c r="AB304" s="39">
        <f t="shared" si="79"/>
      </c>
      <c r="AC304" s="39">
        <f t="shared" si="80"/>
      </c>
      <c r="AD304" s="39">
        <f t="shared" si="81"/>
      </c>
      <c r="AE304" s="39">
        <f t="shared" si="82"/>
      </c>
      <c r="AF304" s="39"/>
      <c r="AX304" s="2">
        <v>0.007039704580828275</v>
      </c>
      <c r="AY304" s="39">
        <f t="shared" si="85"/>
        <v>-0.16499054652837425</v>
      </c>
      <c r="BA304" s="2">
        <f t="shared" si="83"/>
        <v>-0.1609551276182338</v>
      </c>
      <c r="BB304" s="37">
        <f t="shared" si="86"/>
        <v>10</v>
      </c>
      <c r="BD304" s="37">
        <f t="shared" si="88"/>
        <v>11.715075200000129</v>
      </c>
      <c r="BE304" s="2">
        <f t="shared" si="87"/>
        <v>0.07802756107876987</v>
      </c>
    </row>
    <row r="305" spans="1:57" ht="12.75">
      <c r="A305" s="1"/>
      <c r="B305" s="56"/>
      <c r="C305" s="5"/>
      <c r="D305" s="5"/>
      <c r="E305" s="5"/>
      <c r="F305" s="5"/>
      <c r="G305" s="5"/>
      <c r="H305" s="5"/>
      <c r="I305" s="70"/>
      <c r="J305" s="70"/>
      <c r="K305" s="70"/>
      <c r="L305" s="70"/>
      <c r="M305" s="70"/>
      <c r="N305" s="37">
        <f t="shared" si="84"/>
        <v>1</v>
      </c>
      <c r="V305" s="39">
        <f t="shared" si="73"/>
      </c>
      <c r="W305" s="39">
        <f t="shared" si="74"/>
      </c>
      <c r="X305" s="39">
        <f t="shared" si="75"/>
      </c>
      <c r="Y305" s="39">
        <f t="shared" si="76"/>
      </c>
      <c r="Z305" s="39">
        <f t="shared" si="77"/>
      </c>
      <c r="AA305" s="39">
        <f t="shared" si="78"/>
      </c>
      <c r="AB305" s="39">
        <f t="shared" si="79"/>
      </c>
      <c r="AC305" s="39">
        <f t="shared" si="80"/>
      </c>
      <c r="AD305" s="39">
        <f t="shared" si="81"/>
      </c>
      <c r="AE305" s="39">
        <f t="shared" si="82"/>
      </c>
      <c r="AF305" s="39"/>
      <c r="AX305" s="2">
        <v>-0.02706106753746147</v>
      </c>
      <c r="AY305" s="39">
        <f t="shared" si="85"/>
        <v>-0.1731097779851099</v>
      </c>
      <c r="BA305" s="2">
        <f t="shared" si="83"/>
        <v>-0.1609551276182338</v>
      </c>
      <c r="BB305" s="37">
        <f t="shared" si="86"/>
        <v>10</v>
      </c>
      <c r="BD305" s="37">
        <f t="shared" si="88"/>
        <v>11.73022280000013</v>
      </c>
      <c r="BE305" s="2">
        <f t="shared" si="87"/>
        <v>0.07858431394907694</v>
      </c>
    </row>
    <row r="306" spans="1:57" ht="12.75">
      <c r="A306" s="1"/>
      <c r="B306" s="56"/>
      <c r="C306" s="5"/>
      <c r="D306" s="5"/>
      <c r="E306" s="5"/>
      <c r="F306" s="5"/>
      <c r="G306" s="5"/>
      <c r="H306" s="5"/>
      <c r="I306" s="70"/>
      <c r="J306" s="70"/>
      <c r="K306" s="70"/>
      <c r="L306" s="70"/>
      <c r="M306" s="70"/>
      <c r="N306" s="37">
        <f t="shared" si="84"/>
        <v>1</v>
      </c>
      <c r="V306" s="39">
        <f t="shared" si="73"/>
      </c>
      <c r="W306" s="39">
        <f t="shared" si="74"/>
      </c>
      <c r="X306" s="39">
        <f t="shared" si="75"/>
      </c>
      <c r="Y306" s="39">
        <f t="shared" si="76"/>
      </c>
      <c r="Z306" s="39">
        <f t="shared" si="77"/>
      </c>
      <c r="AA306" s="39">
        <f t="shared" si="78"/>
      </c>
      <c r="AB306" s="39">
        <f t="shared" si="79"/>
      </c>
      <c r="AC306" s="39">
        <f t="shared" si="80"/>
      </c>
      <c r="AD306" s="39">
        <f t="shared" si="81"/>
      </c>
      <c r="AE306" s="39">
        <f t="shared" si="82"/>
      </c>
      <c r="AF306" s="39"/>
      <c r="AX306" s="2">
        <v>-0.028048036133915218</v>
      </c>
      <c r="AY306" s="39">
        <f t="shared" si="85"/>
        <v>-0.17334477050807506</v>
      </c>
      <c r="BA306" s="2">
        <f t="shared" si="83"/>
        <v>-0.1609551276182338</v>
      </c>
      <c r="BB306" s="37">
        <f t="shared" si="86"/>
        <v>10</v>
      </c>
      <c r="BD306" s="37">
        <f t="shared" si="88"/>
        <v>11.74537040000013</v>
      </c>
      <c r="BE306" s="2">
        <f t="shared" si="87"/>
        <v>0.07914219026808213</v>
      </c>
    </row>
    <row r="307" spans="1:57" ht="12.75">
      <c r="A307" s="1"/>
      <c r="B307" s="56"/>
      <c r="C307" s="5"/>
      <c r="D307" s="5"/>
      <c r="E307" s="5"/>
      <c r="F307" s="5"/>
      <c r="G307" s="5"/>
      <c r="H307" s="5"/>
      <c r="I307" s="70"/>
      <c r="J307" s="70"/>
      <c r="K307" s="70"/>
      <c r="L307" s="70"/>
      <c r="M307" s="70"/>
      <c r="N307" s="37">
        <f t="shared" si="84"/>
        <v>1</v>
      </c>
      <c r="V307" s="39">
        <f t="shared" si="73"/>
      </c>
      <c r="W307" s="39">
        <f t="shared" si="74"/>
      </c>
      <c r="X307" s="39">
        <f t="shared" si="75"/>
      </c>
      <c r="Y307" s="39">
        <f t="shared" si="76"/>
      </c>
      <c r="Z307" s="39">
        <f t="shared" si="77"/>
      </c>
      <c r="AA307" s="39">
        <f t="shared" si="78"/>
      </c>
      <c r="AB307" s="39">
        <f t="shared" si="79"/>
      </c>
      <c r="AC307" s="39">
        <f t="shared" si="80"/>
      </c>
      <c r="AD307" s="39">
        <f t="shared" si="81"/>
      </c>
      <c r="AE307" s="39">
        <f t="shared" si="82"/>
      </c>
      <c r="AF307" s="39"/>
      <c r="AX307" s="2">
        <v>0.0010245063631092247</v>
      </c>
      <c r="AY307" s="39">
        <f t="shared" si="85"/>
        <v>-0.16642273658021212</v>
      </c>
      <c r="BA307" s="2">
        <f t="shared" si="83"/>
        <v>-0.1609551276182338</v>
      </c>
      <c r="BB307" s="37">
        <f t="shared" si="86"/>
        <v>10</v>
      </c>
      <c r="BD307" s="37">
        <f t="shared" si="88"/>
        <v>11.76051800000013</v>
      </c>
      <c r="BE307" s="2">
        <f t="shared" si="87"/>
        <v>0.07970115770229326</v>
      </c>
    </row>
    <row r="308" spans="1:57" ht="12.75">
      <c r="A308" s="1"/>
      <c r="B308" s="56"/>
      <c r="C308" s="5"/>
      <c r="D308" s="5"/>
      <c r="E308" s="5"/>
      <c r="F308" s="5"/>
      <c r="G308" s="5"/>
      <c r="H308" s="5"/>
      <c r="I308" s="70"/>
      <c r="J308" s="70"/>
      <c r="K308" s="70"/>
      <c r="L308" s="70"/>
      <c r="M308" s="70"/>
      <c r="N308" s="37">
        <f t="shared" si="84"/>
        <v>1</v>
      </c>
      <c r="V308" s="39">
        <f t="shared" si="73"/>
      </c>
      <c r="W308" s="39">
        <f t="shared" si="74"/>
      </c>
      <c r="X308" s="39">
        <f t="shared" si="75"/>
      </c>
      <c r="Y308" s="39">
        <f t="shared" si="76"/>
      </c>
      <c r="Z308" s="39">
        <f t="shared" si="77"/>
      </c>
      <c r="AA308" s="39">
        <f t="shared" si="78"/>
      </c>
      <c r="AB308" s="39">
        <f t="shared" si="79"/>
      </c>
      <c r="AC308" s="39">
        <f t="shared" si="80"/>
      </c>
      <c r="AD308" s="39">
        <f t="shared" si="81"/>
      </c>
      <c r="AE308" s="39">
        <f t="shared" si="82"/>
      </c>
      <c r="AF308" s="39"/>
      <c r="AX308" s="2">
        <v>-0.003306070131534774</v>
      </c>
      <c r="AY308" s="39">
        <f t="shared" si="85"/>
        <v>-0.167453826221794</v>
      </c>
      <c r="BA308" s="2">
        <f t="shared" si="83"/>
        <v>-0.1609551276182338</v>
      </c>
      <c r="BB308" s="37">
        <f t="shared" si="86"/>
        <v>10</v>
      </c>
      <c r="BD308" s="37">
        <f t="shared" si="88"/>
        <v>11.775665600000131</v>
      </c>
      <c r="BE308" s="2">
        <f t="shared" si="87"/>
        <v>0.08026118357101375</v>
      </c>
    </row>
    <row r="309" spans="1:57" ht="12.75">
      <c r="A309" s="1"/>
      <c r="B309" s="56"/>
      <c r="C309" s="5"/>
      <c r="D309" s="5"/>
      <c r="E309" s="5"/>
      <c r="F309" s="5"/>
      <c r="G309" s="5"/>
      <c r="H309" s="5"/>
      <c r="I309" s="70"/>
      <c r="J309" s="70"/>
      <c r="K309" s="70"/>
      <c r="L309" s="70"/>
      <c r="M309" s="70"/>
      <c r="N309" s="37">
        <f t="shared" si="84"/>
        <v>1</v>
      </c>
      <c r="V309" s="39">
        <f t="shared" si="73"/>
      </c>
      <c r="W309" s="39">
        <f t="shared" si="74"/>
      </c>
      <c r="X309" s="39">
        <f t="shared" si="75"/>
      </c>
      <c r="Y309" s="39">
        <f t="shared" si="76"/>
      </c>
      <c r="Z309" s="39">
        <f t="shared" si="77"/>
      </c>
      <c r="AA309" s="39">
        <f t="shared" si="78"/>
      </c>
      <c r="AB309" s="39">
        <f t="shared" si="79"/>
      </c>
      <c r="AC309" s="39">
        <f t="shared" si="80"/>
      </c>
      <c r="AD309" s="39">
        <f t="shared" si="81"/>
      </c>
      <c r="AE309" s="39">
        <f t="shared" si="82"/>
      </c>
      <c r="AF309" s="39"/>
      <c r="AX309" s="2">
        <v>0.02737968077639088</v>
      </c>
      <c r="AY309" s="39">
        <f t="shared" si="85"/>
        <v>-0.16014769505324028</v>
      </c>
      <c r="BA309" s="2">
        <f t="shared" si="83"/>
        <v>-0.1609551276182338</v>
      </c>
      <c r="BB309" s="37">
        <f t="shared" si="86"/>
        <v>10</v>
      </c>
      <c r="BD309" s="37">
        <f t="shared" si="88"/>
        <v>11.790813200000132</v>
      </c>
      <c r="BE309" s="2">
        <f t="shared" si="87"/>
        <v>0.08082223484861276</v>
      </c>
    </row>
    <row r="310" spans="1:57" ht="12.75">
      <c r="A310" s="1"/>
      <c r="B310" s="56"/>
      <c r="C310" s="5"/>
      <c r="D310" s="5"/>
      <c r="E310" s="5"/>
      <c r="F310" s="5"/>
      <c r="G310" s="5"/>
      <c r="H310" s="5"/>
      <c r="I310" s="70"/>
      <c r="J310" s="70"/>
      <c r="K310" s="70"/>
      <c r="L310" s="70"/>
      <c r="M310" s="70"/>
      <c r="N310" s="37">
        <f t="shared" si="84"/>
        <v>1</v>
      </c>
      <c r="V310" s="39">
        <f t="shared" si="73"/>
      </c>
      <c r="W310" s="39">
        <f t="shared" si="74"/>
      </c>
      <c r="X310" s="39">
        <f t="shared" si="75"/>
      </c>
      <c r="Y310" s="39">
        <f t="shared" si="76"/>
      </c>
      <c r="Z310" s="39">
        <f t="shared" si="77"/>
      </c>
      <c r="AA310" s="39">
        <f t="shared" si="78"/>
      </c>
      <c r="AB310" s="39">
        <f t="shared" si="79"/>
      </c>
      <c r="AC310" s="39">
        <f t="shared" si="80"/>
      </c>
      <c r="AD310" s="39">
        <f t="shared" si="81"/>
      </c>
      <c r="AE310" s="39">
        <f t="shared" si="82"/>
      </c>
      <c r="AF310" s="39"/>
      <c r="AX310" s="2">
        <v>0.013227027191991939</v>
      </c>
      <c r="AY310" s="39">
        <f t="shared" si="85"/>
        <v>-0.16351737447809717</v>
      </c>
      <c r="BA310" s="2">
        <f t="shared" si="83"/>
        <v>-0.1609551276182338</v>
      </c>
      <c r="BB310" s="37">
        <f t="shared" si="86"/>
        <v>10</v>
      </c>
      <c r="BD310" s="37">
        <f t="shared" si="88"/>
        <v>11.805960800000133</v>
      </c>
      <c r="BE310" s="2">
        <f t="shared" si="87"/>
        <v>0.0813842781668737</v>
      </c>
    </row>
    <row r="311" spans="1:57" ht="12.75">
      <c r="A311" s="1"/>
      <c r="B311" s="56"/>
      <c r="C311" s="5"/>
      <c r="D311" s="5"/>
      <c r="E311" s="5"/>
      <c r="F311" s="5"/>
      <c r="G311" s="5"/>
      <c r="H311" s="5"/>
      <c r="I311" s="70"/>
      <c r="J311" s="70"/>
      <c r="K311" s="70"/>
      <c r="L311" s="70"/>
      <c r="M311" s="70"/>
      <c r="N311" s="37">
        <f t="shared" si="84"/>
        <v>1</v>
      </c>
      <c r="V311" s="39">
        <f t="shared" si="73"/>
      </c>
      <c r="W311" s="39">
        <f t="shared" si="74"/>
      </c>
      <c r="X311" s="39">
        <f t="shared" si="75"/>
      </c>
      <c r="Y311" s="39">
        <f t="shared" si="76"/>
      </c>
      <c r="Z311" s="39">
        <f t="shared" si="77"/>
      </c>
      <c r="AA311" s="39">
        <f t="shared" si="78"/>
      </c>
      <c r="AB311" s="39">
        <f t="shared" si="79"/>
      </c>
      <c r="AC311" s="39">
        <f t="shared" si="80"/>
      </c>
      <c r="AD311" s="39">
        <f t="shared" si="81"/>
      </c>
      <c r="AE311" s="39">
        <f t="shared" si="82"/>
      </c>
      <c r="AF311" s="39"/>
      <c r="AX311" s="2">
        <v>-0.0009897152623065883</v>
      </c>
      <c r="AY311" s="39">
        <f t="shared" si="85"/>
        <v>-0.16690231315769205</v>
      </c>
      <c r="BA311" s="2">
        <f t="shared" si="83"/>
        <v>-0.1609551276182338</v>
      </c>
      <c r="BB311" s="37">
        <f t="shared" si="86"/>
        <v>10</v>
      </c>
      <c r="BD311" s="37">
        <f t="shared" si="88"/>
        <v>11.821108400000133</v>
      </c>
      <c r="BE311" s="2">
        <f t="shared" si="87"/>
        <v>0.0819472798174213</v>
      </c>
    </row>
    <row r="312" spans="1:57" ht="12.75">
      <c r="A312" s="1"/>
      <c r="B312" s="56"/>
      <c r="C312" s="5"/>
      <c r="D312" s="5"/>
      <c r="E312" s="5"/>
      <c r="F312" s="5"/>
      <c r="G312" s="5"/>
      <c r="H312" s="5"/>
      <c r="I312" s="70"/>
      <c r="J312" s="70"/>
      <c r="K312" s="70"/>
      <c r="L312" s="70"/>
      <c r="M312" s="70"/>
      <c r="N312" s="37">
        <f t="shared" si="84"/>
        <v>1</v>
      </c>
      <c r="V312" s="39">
        <f t="shared" si="73"/>
      </c>
      <c r="W312" s="39">
        <f t="shared" si="74"/>
      </c>
      <c r="X312" s="39">
        <f t="shared" si="75"/>
      </c>
      <c r="Y312" s="39">
        <f t="shared" si="76"/>
      </c>
      <c r="Z312" s="39">
        <f t="shared" si="77"/>
      </c>
      <c r="AA312" s="39">
        <f t="shared" si="78"/>
      </c>
      <c r="AB312" s="39">
        <f t="shared" si="79"/>
      </c>
      <c r="AC312" s="39">
        <f t="shared" si="80"/>
      </c>
      <c r="AD312" s="39">
        <f t="shared" si="81"/>
      </c>
      <c r="AE312" s="39">
        <f t="shared" si="82"/>
      </c>
      <c r="AF312" s="39"/>
      <c r="AX312" s="2">
        <v>0.010559099093600269</v>
      </c>
      <c r="AY312" s="39">
        <f t="shared" si="85"/>
        <v>-0.1641525954539047</v>
      </c>
      <c r="BA312" s="2">
        <f t="shared" si="83"/>
        <v>-0.1609551276182338</v>
      </c>
      <c r="BB312" s="37">
        <f t="shared" si="86"/>
        <v>10</v>
      </c>
      <c r="BD312" s="37">
        <f t="shared" si="88"/>
        <v>11.836256000000134</v>
      </c>
      <c r="BE312" s="2">
        <f t="shared" si="87"/>
        <v>0.08251120575422678</v>
      </c>
    </row>
    <row r="313" spans="1:57" ht="12.75">
      <c r="A313" s="1"/>
      <c r="B313" s="56"/>
      <c r="C313" s="5"/>
      <c r="D313" s="5"/>
      <c r="E313" s="5"/>
      <c r="F313" s="5"/>
      <c r="G313" s="5"/>
      <c r="H313" s="5"/>
      <c r="I313" s="70"/>
      <c r="J313" s="70"/>
      <c r="K313" s="70"/>
      <c r="L313" s="70"/>
      <c r="M313" s="70"/>
      <c r="N313" s="37">
        <f t="shared" si="84"/>
        <v>1</v>
      </c>
      <c r="V313" s="39">
        <f t="shared" si="73"/>
      </c>
      <c r="W313" s="39">
        <f t="shared" si="74"/>
      </c>
      <c r="X313" s="39">
        <f t="shared" si="75"/>
      </c>
      <c r="Y313" s="39">
        <f t="shared" si="76"/>
      </c>
      <c r="Z313" s="39">
        <f t="shared" si="77"/>
      </c>
      <c r="AA313" s="39">
        <f t="shared" si="78"/>
      </c>
      <c r="AB313" s="39">
        <f t="shared" si="79"/>
      </c>
      <c r="AC313" s="39">
        <f t="shared" si="80"/>
      </c>
      <c r="AD313" s="39">
        <f t="shared" si="81"/>
      </c>
      <c r="AE313" s="39">
        <f t="shared" si="82"/>
      </c>
      <c r="AF313" s="39"/>
      <c r="AX313" s="2">
        <v>-0.017422101504562516</v>
      </c>
      <c r="AY313" s="39">
        <f t="shared" si="85"/>
        <v>-0.1708147860725149</v>
      </c>
      <c r="BA313" s="2">
        <f t="shared" si="83"/>
        <v>-0.1609551276182338</v>
      </c>
      <c r="BB313" s="37">
        <f t="shared" si="86"/>
        <v>10</v>
      </c>
      <c r="BD313" s="37">
        <f t="shared" si="88"/>
        <v>11.851403600000134</v>
      </c>
      <c r="BE313" s="2">
        <f t="shared" si="87"/>
        <v>0.08307602159619151</v>
      </c>
    </row>
    <row r="314" spans="1:57" ht="12.75">
      <c r="A314" s="1"/>
      <c r="B314" s="56"/>
      <c r="C314" s="5"/>
      <c r="D314" s="5"/>
      <c r="E314" s="5"/>
      <c r="F314" s="5"/>
      <c r="G314" s="5"/>
      <c r="H314" s="5"/>
      <c r="I314" s="70"/>
      <c r="J314" s="70"/>
      <c r="K314" s="70"/>
      <c r="L314" s="70"/>
      <c r="M314" s="70"/>
      <c r="N314" s="37">
        <f t="shared" si="84"/>
        <v>1</v>
      </c>
      <c r="V314" s="39">
        <f t="shared" si="73"/>
      </c>
      <c r="W314" s="39">
        <f t="shared" si="74"/>
      </c>
      <c r="X314" s="39">
        <f t="shared" si="75"/>
      </c>
      <c r="Y314" s="39">
        <f t="shared" si="76"/>
      </c>
      <c r="Z314" s="39">
        <f t="shared" si="77"/>
      </c>
      <c r="AA314" s="39">
        <f t="shared" si="78"/>
      </c>
      <c r="AB314" s="39">
        <f t="shared" si="79"/>
      </c>
      <c r="AC314" s="39">
        <f t="shared" si="80"/>
      </c>
      <c r="AD314" s="39">
        <f t="shared" si="81"/>
      </c>
      <c r="AE314" s="39">
        <f t="shared" si="82"/>
      </c>
      <c r="AF314" s="39"/>
      <c r="AX314" s="2">
        <v>-0.02358195745719779</v>
      </c>
      <c r="AY314" s="39">
        <f t="shared" si="85"/>
        <v>-0.17228141844218997</v>
      </c>
      <c r="BA314" s="2">
        <f t="shared" si="83"/>
        <v>-0.1609551276182338</v>
      </c>
      <c r="BB314" s="37">
        <f t="shared" si="86"/>
        <v>10</v>
      </c>
      <c r="BD314" s="37">
        <f t="shared" si="88"/>
        <v>11.866551200000135</v>
      </c>
      <c r="BE314" s="2">
        <f t="shared" si="87"/>
        <v>0.08364169262980904</v>
      </c>
    </row>
    <row r="315" spans="1:57" ht="12.75">
      <c r="A315" s="1"/>
      <c r="B315" s="56"/>
      <c r="C315" s="5"/>
      <c r="D315" s="5"/>
      <c r="E315" s="5"/>
      <c r="F315" s="5"/>
      <c r="G315" s="5"/>
      <c r="H315" s="5"/>
      <c r="I315" s="70"/>
      <c r="J315" s="70"/>
      <c r="K315" s="70"/>
      <c r="L315" s="70"/>
      <c r="M315" s="70"/>
      <c r="N315" s="37">
        <f t="shared" si="84"/>
        <v>1</v>
      </c>
      <c r="V315" s="39">
        <f t="shared" si="73"/>
      </c>
      <c r="W315" s="39">
        <f t="shared" si="74"/>
      </c>
      <c r="X315" s="39">
        <f t="shared" si="75"/>
      </c>
      <c r="Y315" s="39">
        <f t="shared" si="76"/>
      </c>
      <c r="Z315" s="39">
        <f t="shared" si="77"/>
      </c>
      <c r="AA315" s="39">
        <f t="shared" si="78"/>
      </c>
      <c r="AB315" s="39">
        <f t="shared" si="79"/>
      </c>
      <c r="AC315" s="39">
        <f t="shared" si="80"/>
      </c>
      <c r="AD315" s="39">
        <f t="shared" si="81"/>
      </c>
      <c r="AE315" s="39">
        <f t="shared" si="82"/>
      </c>
      <c r="AF315" s="39"/>
      <c r="AX315" s="2">
        <v>0.025524765770439772</v>
      </c>
      <c r="AY315" s="39">
        <f t="shared" si="85"/>
        <v>-0.16058934148322865</v>
      </c>
      <c r="BA315" s="2">
        <f t="shared" si="83"/>
        <v>-0.1609551276182338</v>
      </c>
      <c r="BB315" s="37">
        <f t="shared" si="86"/>
        <v>10</v>
      </c>
      <c r="BD315" s="37">
        <f t="shared" si="88"/>
        <v>11.881698800000136</v>
      </c>
      <c r="BE315" s="2">
        <f t="shared" si="87"/>
        <v>0.08420818381190523</v>
      </c>
    </row>
    <row r="316" spans="1:57" ht="12.75">
      <c r="A316" s="1"/>
      <c r="B316" s="56"/>
      <c r="C316" s="5"/>
      <c r="D316" s="5"/>
      <c r="E316" s="5"/>
      <c r="F316" s="5"/>
      <c r="G316" s="5"/>
      <c r="H316" s="5"/>
      <c r="I316" s="70"/>
      <c r="J316" s="70"/>
      <c r="K316" s="70"/>
      <c r="L316" s="70"/>
      <c r="M316" s="70"/>
      <c r="N316" s="37">
        <f t="shared" si="84"/>
        <v>1</v>
      </c>
      <c r="V316" s="39">
        <f t="shared" si="73"/>
      </c>
      <c r="W316" s="39">
        <f t="shared" si="74"/>
      </c>
      <c r="X316" s="39">
        <f t="shared" si="75"/>
      </c>
      <c r="Y316" s="39">
        <f t="shared" si="76"/>
      </c>
      <c r="Z316" s="39">
        <f t="shared" si="77"/>
      </c>
      <c r="AA316" s="39">
        <f t="shared" si="78"/>
      </c>
      <c r="AB316" s="39">
        <f t="shared" si="79"/>
      </c>
      <c r="AC316" s="39">
        <f t="shared" si="80"/>
      </c>
      <c r="AD316" s="39">
        <f t="shared" si="81"/>
      </c>
      <c r="AE316" s="39">
        <f t="shared" si="82"/>
      </c>
      <c r="AF316" s="39"/>
      <c r="AX316" s="2">
        <v>-0.004637287514877776</v>
      </c>
      <c r="AY316" s="39">
        <f t="shared" si="85"/>
        <v>-0.1677707827416376</v>
      </c>
      <c r="BA316" s="2">
        <f t="shared" si="83"/>
        <v>-0.1609551276182338</v>
      </c>
      <c r="BB316" s="37">
        <f t="shared" si="86"/>
        <v>10</v>
      </c>
      <c r="BD316" s="37">
        <f t="shared" si="88"/>
        <v>11.896846400000136</v>
      </c>
      <c r="BE316" s="2">
        <f t="shared" si="87"/>
        <v>0.08477545977245703</v>
      </c>
    </row>
    <row r="317" spans="1:57" ht="12.75">
      <c r="A317" s="1"/>
      <c r="B317" s="56"/>
      <c r="C317" s="5"/>
      <c r="D317" s="5"/>
      <c r="E317" s="5"/>
      <c r="F317" s="5"/>
      <c r="G317" s="5"/>
      <c r="H317" s="5"/>
      <c r="I317" s="70"/>
      <c r="J317" s="70"/>
      <c r="K317" s="70"/>
      <c r="L317" s="70"/>
      <c r="M317" s="70"/>
      <c r="N317" s="37">
        <f t="shared" si="84"/>
        <v>1</v>
      </c>
      <c r="V317" s="39">
        <f t="shared" si="73"/>
      </c>
      <c r="W317" s="39">
        <f t="shared" si="74"/>
      </c>
      <c r="X317" s="39">
        <f t="shared" si="75"/>
      </c>
      <c r="Y317" s="39">
        <f t="shared" si="76"/>
      </c>
      <c r="Z317" s="39">
        <f t="shared" si="77"/>
      </c>
      <c r="AA317" s="39">
        <f t="shared" si="78"/>
      </c>
      <c r="AB317" s="39">
        <f t="shared" si="79"/>
      </c>
      <c r="AC317" s="39">
        <f t="shared" si="80"/>
      </c>
      <c r="AD317" s="39">
        <f t="shared" si="81"/>
      </c>
      <c r="AE317" s="39">
        <f t="shared" si="82"/>
      </c>
      <c r="AF317" s="39"/>
      <c r="AX317" s="2">
        <v>-0.02270851771599475</v>
      </c>
      <c r="AY317" s="39">
        <f t="shared" si="85"/>
        <v>-0.17207345659904638</v>
      </c>
      <c r="BA317" s="2">
        <f t="shared" si="83"/>
        <v>-0.1609551276182338</v>
      </c>
      <c r="BB317" s="37">
        <f t="shared" si="86"/>
        <v>10</v>
      </c>
      <c r="BD317" s="37">
        <f t="shared" si="88"/>
        <v>11.911994000000137</v>
      </c>
      <c r="BE317" s="2">
        <f t="shared" si="87"/>
        <v>0.08534348481748896</v>
      </c>
    </row>
    <row r="318" spans="1:57" ht="12.75">
      <c r="A318" s="1"/>
      <c r="B318" s="56"/>
      <c r="C318" s="5"/>
      <c r="D318" s="5"/>
      <c r="E318" s="5"/>
      <c r="F318" s="5"/>
      <c r="G318" s="5"/>
      <c r="H318" s="5"/>
      <c r="I318" s="70"/>
      <c r="J318" s="70"/>
      <c r="K318" s="70"/>
      <c r="L318" s="70"/>
      <c r="M318" s="70"/>
      <c r="N318" s="37">
        <f t="shared" si="84"/>
        <v>1</v>
      </c>
      <c r="V318" s="39">
        <f t="shared" si="73"/>
      </c>
      <c r="W318" s="39">
        <f t="shared" si="74"/>
      </c>
      <c r="X318" s="39">
        <f t="shared" si="75"/>
      </c>
      <c r="Y318" s="39">
        <f t="shared" si="76"/>
      </c>
      <c r="Z318" s="39">
        <f t="shared" si="77"/>
      </c>
      <c r="AA318" s="39">
        <f t="shared" si="78"/>
      </c>
      <c r="AB318" s="39">
        <f t="shared" si="79"/>
      </c>
      <c r="AC318" s="39">
        <f t="shared" si="80"/>
      </c>
      <c r="AD318" s="39">
        <f t="shared" si="81"/>
      </c>
      <c r="AE318" s="39">
        <f t="shared" si="82"/>
      </c>
      <c r="AF318" s="39"/>
      <c r="AX318" s="2">
        <v>0.018458510086367383</v>
      </c>
      <c r="AY318" s="39">
        <f t="shared" si="85"/>
        <v>-0.1622717833127697</v>
      </c>
      <c r="BA318" s="2">
        <f t="shared" si="83"/>
        <v>-0.1609551276182338</v>
      </c>
      <c r="BB318" s="37">
        <f t="shared" si="86"/>
        <v>10</v>
      </c>
      <c r="BD318" s="37">
        <f t="shared" si="88"/>
        <v>11.927141600000137</v>
      </c>
      <c r="BE318" s="2">
        <f t="shared" si="87"/>
        <v>0.08591222293204805</v>
      </c>
    </row>
    <row r="319" spans="1:57" ht="12.75">
      <c r="A319" s="1"/>
      <c r="B319" s="56"/>
      <c r="C319" s="5"/>
      <c r="D319" s="5"/>
      <c r="E319" s="5"/>
      <c r="F319" s="5"/>
      <c r="G319" s="5"/>
      <c r="H319" s="5"/>
      <c r="I319" s="70"/>
      <c r="J319" s="70"/>
      <c r="K319" s="70"/>
      <c r="L319" s="70"/>
      <c r="M319" s="70"/>
      <c r="N319" s="37">
        <f t="shared" si="84"/>
        <v>1</v>
      </c>
      <c r="V319" s="39">
        <f t="shared" si="73"/>
      </c>
      <c r="W319" s="39">
        <f t="shared" si="74"/>
      </c>
      <c r="X319" s="39">
        <f t="shared" si="75"/>
      </c>
      <c r="Y319" s="39">
        <f t="shared" si="76"/>
      </c>
      <c r="Z319" s="39">
        <f t="shared" si="77"/>
      </c>
      <c r="AA319" s="39">
        <f t="shared" si="78"/>
      </c>
      <c r="AB319" s="39">
        <f t="shared" si="79"/>
      </c>
      <c r="AC319" s="39">
        <f t="shared" si="80"/>
      </c>
      <c r="AD319" s="39">
        <f t="shared" si="81"/>
      </c>
      <c r="AE319" s="39">
        <f t="shared" si="82"/>
      </c>
      <c r="AF319" s="39"/>
      <c r="AX319" s="2">
        <v>0.02020905178991058</v>
      </c>
      <c r="AY319" s="39">
        <f t="shared" si="85"/>
        <v>-0.16185498766906892</v>
      </c>
      <c r="BA319" s="2">
        <f t="shared" si="83"/>
        <v>-0.1609551276182338</v>
      </c>
      <c r="BB319" s="37">
        <f t="shared" si="86"/>
        <v>10</v>
      </c>
      <c r="BD319" s="37">
        <f t="shared" si="88"/>
        <v>11.942289200000138</v>
      </c>
      <c r="BE319" s="2">
        <f t="shared" si="87"/>
        <v>0.08648163778325645</v>
      </c>
    </row>
    <row r="320" spans="1:57" ht="12.75">
      <c r="A320" s="1"/>
      <c r="B320" s="56"/>
      <c r="C320" s="5"/>
      <c r="D320" s="5"/>
      <c r="E320" s="5"/>
      <c r="F320" s="5"/>
      <c r="G320" s="5"/>
      <c r="H320" s="5"/>
      <c r="I320" s="70"/>
      <c r="J320" s="70"/>
      <c r="K320" s="70"/>
      <c r="L320" s="70"/>
      <c r="M320" s="70"/>
      <c r="N320" s="37">
        <f t="shared" si="84"/>
        <v>1</v>
      </c>
      <c r="V320" s="39">
        <f t="shared" si="73"/>
      </c>
      <c r="W320" s="39">
        <f t="shared" si="74"/>
      </c>
      <c r="X320" s="39">
        <f t="shared" si="75"/>
      </c>
      <c r="Y320" s="39">
        <f t="shared" si="76"/>
      </c>
      <c r="Z320" s="39">
        <f t="shared" si="77"/>
      </c>
      <c r="AA320" s="39">
        <f t="shared" si="78"/>
      </c>
      <c r="AB320" s="39">
        <f t="shared" si="79"/>
      </c>
      <c r="AC320" s="39">
        <f t="shared" si="80"/>
      </c>
      <c r="AD320" s="39">
        <f t="shared" si="81"/>
      </c>
      <c r="AE320" s="39">
        <f t="shared" si="82"/>
      </c>
      <c r="AF320" s="39"/>
      <c r="AX320" s="2">
        <v>0.010905178991058077</v>
      </c>
      <c r="AY320" s="39">
        <f t="shared" si="85"/>
        <v>-0.16407019547831952</v>
      </c>
      <c r="BA320" s="2">
        <f t="shared" si="83"/>
        <v>-0.1609551276182338</v>
      </c>
      <c r="BB320" s="37">
        <f t="shared" si="86"/>
        <v>10</v>
      </c>
      <c r="BD320" s="37">
        <f t="shared" si="88"/>
        <v>11.957436800000139</v>
      </c>
      <c r="BE320" s="2">
        <f t="shared" si="87"/>
        <v>0.08705169272344206</v>
      </c>
    </row>
    <row r="321" spans="1:57" ht="12.75">
      <c r="A321" s="1"/>
      <c r="B321" s="56"/>
      <c r="C321" s="5"/>
      <c r="D321" s="5"/>
      <c r="E321" s="5"/>
      <c r="F321" s="5"/>
      <c r="G321" s="5"/>
      <c r="H321" s="5"/>
      <c r="I321" s="70"/>
      <c r="J321" s="70"/>
      <c r="K321" s="70"/>
      <c r="L321" s="70"/>
      <c r="M321" s="70"/>
      <c r="N321" s="37">
        <f t="shared" si="84"/>
        <v>1</v>
      </c>
      <c r="V321" s="39">
        <f t="shared" si="73"/>
      </c>
      <c r="W321" s="39">
        <f t="shared" si="74"/>
      </c>
      <c r="X321" s="39">
        <f t="shared" si="75"/>
      </c>
      <c r="Y321" s="39">
        <f t="shared" si="76"/>
      </c>
      <c r="Z321" s="39">
        <f t="shared" si="77"/>
      </c>
      <c r="AA321" s="39">
        <f t="shared" si="78"/>
      </c>
      <c r="AB321" s="39">
        <f t="shared" si="79"/>
      </c>
      <c r="AC321" s="39">
        <f t="shared" si="80"/>
      </c>
      <c r="AD321" s="39">
        <f t="shared" si="81"/>
      </c>
      <c r="AE321" s="39">
        <f t="shared" si="82"/>
      </c>
      <c r="AF321" s="39"/>
      <c r="AX321" s="2">
        <v>-0.014100466933194982</v>
      </c>
      <c r="AY321" s="39">
        <f t="shared" si="85"/>
        <v>-0.17002392069837977</v>
      </c>
      <c r="BA321" s="2">
        <f t="shared" si="83"/>
        <v>-0.1609551276182338</v>
      </c>
      <c r="BB321" s="37">
        <f t="shared" si="86"/>
        <v>10</v>
      </c>
      <c r="BD321" s="37">
        <f t="shared" si="88"/>
        <v>11.97258440000014</v>
      </c>
      <c r="BE321" s="2">
        <f t="shared" si="87"/>
        <v>0.08762235079334667</v>
      </c>
    </row>
    <row r="322" spans="1:57" ht="12.75">
      <c r="A322" s="1"/>
      <c r="B322" s="56"/>
      <c r="C322" s="5"/>
      <c r="D322" s="5"/>
      <c r="E322" s="5"/>
      <c r="F322" s="5"/>
      <c r="G322" s="5"/>
      <c r="H322" s="5"/>
      <c r="I322" s="70"/>
      <c r="J322" s="70"/>
      <c r="K322" s="70"/>
      <c r="L322" s="70"/>
      <c r="M322" s="70"/>
      <c r="N322" s="37">
        <f t="shared" si="84"/>
        <v>1</v>
      </c>
      <c r="V322" s="39">
        <f aca="true" t="shared" si="89" ref="V322:V385">IF(ISBLANK($A322)=FALSE,IF($A322&lt;=$T$3,1,""),"")</f>
      </c>
      <c r="W322" s="39">
        <f aca="true" t="shared" si="90" ref="W322:W385">IF(ISBLANK($A322)=FALSE,IF($A322&lt;=$T$4,IF($A322&gt;$T$3,1,""),""),"")</f>
      </c>
      <c r="X322" s="39">
        <f aca="true" t="shared" si="91" ref="X322:X385">IF(ISBLANK($A322)=FALSE,IF($A322&lt;=$T$5,IF($A322&gt;$T$4,1,""),""),"")</f>
      </c>
      <c r="Y322" s="39">
        <f aca="true" t="shared" si="92" ref="Y322:Y385">IF(ISBLANK($A322)=FALSE,IF($A322&lt;=$T$6,IF($A322&gt;$T$5,1,""),""),"")</f>
      </c>
      <c r="Z322" s="39">
        <f aca="true" t="shared" si="93" ref="Z322:Z385">IF(ISBLANK($A322)=FALSE,IF($A322&lt;=$T$7,IF($A322&gt;$T$6,1,""),""),"")</f>
      </c>
      <c r="AA322" s="39">
        <f aca="true" t="shared" si="94" ref="AA322:AA385">IF(ISBLANK($A322)=FALSE,IF($A322&lt;=$T$8,IF($A322&gt;$T$7,1,""),""),"")</f>
      </c>
      <c r="AB322" s="39">
        <f aca="true" t="shared" si="95" ref="AB322:AB385">IF(ISBLANK($A322)=FALSE,IF($A322&lt;=$T$9,IF($A322&gt;$T$8,1,""),""),"")</f>
      </c>
      <c r="AC322" s="39">
        <f aca="true" t="shared" si="96" ref="AC322:AC385">IF(ISBLANK($A322)=FALSE,IF($A322&lt;=$T$10,IF($A322&gt;$T$9,1,""),""),"")</f>
      </c>
      <c r="AD322" s="39">
        <f aca="true" t="shared" si="97" ref="AD322:AD385">IF(ISBLANK($A322)=FALSE,IF($A322&lt;=$T$11,IF($A322&gt;$T$10,1,""),""),"")</f>
      </c>
      <c r="AE322" s="39">
        <f aca="true" t="shared" si="98" ref="AE322:AE385">IF(ISBLANK($A322)=FALSE,IF($A322&gt;$T$11,1,""),"")</f>
      </c>
      <c r="AF322" s="39"/>
      <c r="AX322" s="2">
        <v>0.024863734855189674</v>
      </c>
      <c r="AY322" s="39">
        <f t="shared" si="85"/>
        <v>-0.16074672979638344</v>
      </c>
      <c r="BA322" s="2">
        <f aca="true" t="shared" si="99" ref="BA322:BA385">IF(ISBLANK($A322)=TRUE,$AY$2,$AY322)</f>
        <v>-0.1609551276182338</v>
      </c>
      <c r="BB322" s="37">
        <f t="shared" si="86"/>
        <v>10</v>
      </c>
      <c r="BD322" s="37">
        <f t="shared" si="88"/>
        <v>11.98773200000014</v>
      </c>
      <c r="BE322" s="2">
        <f t="shared" si="87"/>
        <v>0.08819357472541173</v>
      </c>
    </row>
    <row r="323" spans="1:57" ht="12.75">
      <c r="A323" s="1"/>
      <c r="B323" s="56"/>
      <c r="C323" s="5"/>
      <c r="D323" s="5"/>
      <c r="E323" s="5"/>
      <c r="F323" s="5"/>
      <c r="G323" s="5"/>
      <c r="H323" s="5"/>
      <c r="I323" s="70"/>
      <c r="J323" s="70"/>
      <c r="K323" s="70"/>
      <c r="L323" s="70"/>
      <c r="M323" s="70"/>
      <c r="N323" s="37">
        <f aca="true" t="shared" si="100" ref="N323:N386">IF(ISNUMBER($A323)=TRUE,1,IF(ISBLANK($A323)=TRUE,1,0))</f>
        <v>1</v>
      </c>
      <c r="V323" s="39">
        <f t="shared" si="89"/>
      </c>
      <c r="W323" s="39">
        <f t="shared" si="90"/>
      </c>
      <c r="X323" s="39">
        <f t="shared" si="91"/>
      </c>
      <c r="Y323" s="39">
        <f t="shared" si="92"/>
      </c>
      <c r="Z323" s="39">
        <f t="shared" si="93"/>
      </c>
      <c r="AA323" s="39">
        <f t="shared" si="94"/>
      </c>
      <c r="AB323" s="39">
        <f t="shared" si="95"/>
      </c>
      <c r="AC323" s="39">
        <f t="shared" si="96"/>
      </c>
      <c r="AD323" s="39">
        <f t="shared" si="97"/>
      </c>
      <c r="AE323" s="39">
        <f t="shared" si="98"/>
      </c>
      <c r="AF323" s="39"/>
      <c r="AX323" s="2">
        <v>-0.029492782372508925</v>
      </c>
      <c r="AY323" s="39">
        <f aca="true" t="shared" si="101" ref="AY323:AY386">$U$26+$AX323*MAX($U$2:$U$11)</f>
        <v>-0.17368875770774023</v>
      </c>
      <c r="BA323" s="2">
        <f t="shared" si="99"/>
        <v>-0.1609551276182338</v>
      </c>
      <c r="BB323" s="37">
        <f aca="true" t="shared" si="102" ref="BB323:BB386">IF(ISBLANK($A323)=TRUE,$A$2,IF(ISNUMBER($A323)=TRUE,$A323,$A$2))</f>
        <v>10</v>
      </c>
      <c r="BD323" s="37">
        <f t="shared" si="88"/>
        <v>12.00287960000014</v>
      </c>
      <c r="BE323" s="2">
        <f aca="true" t="shared" si="103" ref="BE323:BE386">NORMDIST($BD323,$R$12,$R$16,FALSE)</f>
        <v>0.08876532694714118</v>
      </c>
    </row>
    <row r="324" spans="1:57" ht="12.75">
      <c r="A324" s="1"/>
      <c r="B324" s="56"/>
      <c r="C324" s="5"/>
      <c r="D324" s="5"/>
      <c r="E324" s="5"/>
      <c r="F324" s="5"/>
      <c r="G324" s="5"/>
      <c r="H324" s="5"/>
      <c r="I324" s="70"/>
      <c r="J324" s="70"/>
      <c r="K324" s="70"/>
      <c r="L324" s="70"/>
      <c r="M324" s="70"/>
      <c r="N324" s="37">
        <f t="shared" si="100"/>
        <v>1</v>
      </c>
      <c r="V324" s="39">
        <f t="shared" si="89"/>
      </c>
      <c r="W324" s="39">
        <f t="shared" si="90"/>
      </c>
      <c r="X324" s="39">
        <f t="shared" si="91"/>
      </c>
      <c r="Y324" s="39">
        <f t="shared" si="92"/>
      </c>
      <c r="Z324" s="39">
        <f t="shared" si="93"/>
      </c>
      <c r="AA324" s="39">
        <f t="shared" si="94"/>
      </c>
      <c r="AB324" s="39">
        <f t="shared" si="95"/>
      </c>
      <c r="AC324" s="39">
        <f t="shared" si="96"/>
      </c>
      <c r="AD324" s="39">
        <f t="shared" si="97"/>
      </c>
      <c r="AE324" s="39">
        <f t="shared" si="98"/>
      </c>
      <c r="AF324" s="39"/>
      <c r="AX324" s="2">
        <v>-0.007180700094607379</v>
      </c>
      <c r="AY324" s="39">
        <f t="shared" si="101"/>
        <v>-0.16837635716538274</v>
      </c>
      <c r="BA324" s="2">
        <f t="shared" si="99"/>
        <v>-0.1609551276182338</v>
      </c>
      <c r="BB324" s="37">
        <f t="shared" si="102"/>
        <v>10</v>
      </c>
      <c r="BD324" s="37">
        <f aca="true" t="shared" si="104" ref="BD324:BD387">$BD323+0.001*($Q$66-$Q$65)</f>
        <v>12.018027200000141</v>
      </c>
      <c r="BE324" s="2">
        <f t="shared" si="103"/>
        <v>0.08933756958454152</v>
      </c>
    </row>
    <row r="325" spans="1:57" ht="12.75">
      <c r="A325" s="1"/>
      <c r="B325" s="56"/>
      <c r="C325" s="5"/>
      <c r="D325" s="5"/>
      <c r="E325" s="5"/>
      <c r="F325" s="5"/>
      <c r="G325" s="5"/>
      <c r="H325" s="5"/>
      <c r="I325" s="70"/>
      <c r="J325" s="70"/>
      <c r="K325" s="70"/>
      <c r="L325" s="70"/>
      <c r="M325" s="70"/>
      <c r="N325" s="37">
        <f t="shared" si="100"/>
        <v>1</v>
      </c>
      <c r="V325" s="39">
        <f t="shared" si="89"/>
      </c>
      <c r="W325" s="39">
        <f t="shared" si="90"/>
      </c>
      <c r="X325" s="39">
        <f t="shared" si="91"/>
      </c>
      <c r="Y325" s="39">
        <f t="shared" si="92"/>
      </c>
      <c r="Z325" s="39">
        <f t="shared" si="93"/>
      </c>
      <c r="AA325" s="39">
        <f t="shared" si="94"/>
      </c>
      <c r="AB325" s="39">
        <f t="shared" si="95"/>
      </c>
      <c r="AC325" s="39">
        <f t="shared" si="96"/>
      </c>
      <c r="AD325" s="39">
        <f t="shared" si="97"/>
      </c>
      <c r="AE325" s="39">
        <f t="shared" si="98"/>
      </c>
      <c r="AF325" s="39"/>
      <c r="AX325" s="2">
        <v>-0.0023795281838434983</v>
      </c>
      <c r="AY325" s="39">
        <f t="shared" si="101"/>
        <v>-0.16723322099615323</v>
      </c>
      <c r="BA325" s="2">
        <f t="shared" si="99"/>
        <v>-0.1609551276182338</v>
      </c>
      <c r="BB325" s="37">
        <f t="shared" si="102"/>
        <v>10</v>
      </c>
      <c r="BD325" s="37">
        <f t="shared" si="104"/>
        <v>12.033174800000142</v>
      </c>
      <c r="BE325" s="2">
        <f t="shared" si="103"/>
        <v>0.08991026446563861</v>
      </c>
    </row>
    <row r="326" spans="1:57" ht="12.75">
      <c r="A326" s="1"/>
      <c r="B326" s="56"/>
      <c r="C326" s="5"/>
      <c r="D326" s="5"/>
      <c r="E326" s="5"/>
      <c r="F326" s="5"/>
      <c r="G326" s="5"/>
      <c r="H326" s="5"/>
      <c r="I326" s="70"/>
      <c r="J326" s="70"/>
      <c r="K326" s="70"/>
      <c r="L326" s="70"/>
      <c r="M326" s="70"/>
      <c r="N326" s="37">
        <f t="shared" si="100"/>
        <v>1</v>
      </c>
      <c r="V326" s="39">
        <f t="shared" si="89"/>
      </c>
      <c r="W326" s="39">
        <f t="shared" si="90"/>
      </c>
      <c r="X326" s="39">
        <f t="shared" si="91"/>
      </c>
      <c r="Y326" s="39">
        <f t="shared" si="92"/>
      </c>
      <c r="Z326" s="39">
        <f t="shared" si="93"/>
      </c>
      <c r="AA326" s="39">
        <f t="shared" si="94"/>
      </c>
      <c r="AB326" s="39">
        <f t="shared" si="95"/>
      </c>
      <c r="AC326" s="39">
        <f t="shared" si="96"/>
      </c>
      <c r="AD326" s="39">
        <f t="shared" si="97"/>
      </c>
      <c r="AE326" s="39">
        <f t="shared" si="98"/>
      </c>
      <c r="AF326" s="39"/>
      <c r="AX326" s="2">
        <v>0.009614246040223394</v>
      </c>
      <c r="AY326" s="39">
        <f t="shared" si="101"/>
        <v>-0.1643775604666135</v>
      </c>
      <c r="BA326" s="2">
        <f t="shared" si="99"/>
        <v>-0.1609551276182338</v>
      </c>
      <c r="BB326" s="37">
        <f t="shared" si="102"/>
        <v>10</v>
      </c>
      <c r="BD326" s="37">
        <f t="shared" si="104"/>
        <v>12.048322400000142</v>
      </c>
      <c r="BE326" s="2">
        <f t="shared" si="103"/>
        <v>0.09048337312407098</v>
      </c>
    </row>
    <row r="327" spans="1:57" ht="12.75">
      <c r="A327" s="1"/>
      <c r="B327" s="56"/>
      <c r="C327" s="5"/>
      <c r="D327" s="5"/>
      <c r="E327" s="5"/>
      <c r="F327" s="5"/>
      <c r="G327" s="5"/>
      <c r="H327" s="5"/>
      <c r="I327" s="70"/>
      <c r="J327" s="70"/>
      <c r="K327" s="70"/>
      <c r="L327" s="70"/>
      <c r="M327" s="70"/>
      <c r="N327" s="37">
        <f t="shared" si="100"/>
        <v>1</v>
      </c>
      <c r="V327" s="39">
        <f t="shared" si="89"/>
      </c>
      <c r="W327" s="39">
        <f t="shared" si="90"/>
      </c>
      <c r="X327" s="39">
        <f t="shared" si="91"/>
      </c>
      <c r="Y327" s="39">
        <f t="shared" si="92"/>
      </c>
      <c r="Z327" s="39">
        <f t="shared" si="93"/>
      </c>
      <c r="AA327" s="39">
        <f t="shared" si="94"/>
      </c>
      <c r="AB327" s="39">
        <f t="shared" si="95"/>
      </c>
      <c r="AC327" s="39">
        <f t="shared" si="96"/>
      </c>
      <c r="AD327" s="39">
        <f t="shared" si="97"/>
      </c>
      <c r="AE327" s="39">
        <f t="shared" si="98"/>
      </c>
      <c r="AF327" s="39"/>
      <c r="AX327" s="2">
        <v>-0.020397656178472244</v>
      </c>
      <c r="AY327" s="39">
        <f t="shared" si="101"/>
        <v>-0.17152325147106484</v>
      </c>
      <c r="BA327" s="2">
        <f t="shared" si="99"/>
        <v>-0.1609551276182338</v>
      </c>
      <c r="BB327" s="37">
        <f t="shared" si="102"/>
        <v>10</v>
      </c>
      <c r="BD327" s="37">
        <f t="shared" si="104"/>
        <v>12.063470000000143</v>
      </c>
      <c r="BE327" s="2">
        <f t="shared" si="103"/>
        <v>0.0910568568027595</v>
      </c>
    </row>
    <row r="328" spans="1:57" ht="12.75">
      <c r="A328" s="1"/>
      <c r="B328" s="56"/>
      <c r="C328" s="5"/>
      <c r="D328" s="5"/>
      <c r="E328" s="5"/>
      <c r="F328" s="5"/>
      <c r="G328" s="5"/>
      <c r="H328" s="5"/>
      <c r="I328" s="70"/>
      <c r="J328" s="70"/>
      <c r="K328" s="70"/>
      <c r="L328" s="70"/>
      <c r="M328" s="70"/>
      <c r="N328" s="37">
        <f t="shared" si="100"/>
        <v>1</v>
      </c>
      <c r="V328" s="39">
        <f t="shared" si="89"/>
      </c>
      <c r="W328" s="39">
        <f t="shared" si="90"/>
      </c>
      <c r="X328" s="39">
        <f t="shared" si="91"/>
      </c>
      <c r="Y328" s="39">
        <f t="shared" si="92"/>
      </c>
      <c r="Z328" s="39">
        <f t="shared" si="93"/>
      </c>
      <c r="AA328" s="39">
        <f t="shared" si="94"/>
      </c>
      <c r="AB328" s="39">
        <f t="shared" si="95"/>
      </c>
      <c r="AC328" s="39">
        <f t="shared" si="96"/>
      </c>
      <c r="AD328" s="39">
        <f t="shared" si="97"/>
      </c>
      <c r="AE328" s="39">
        <f t="shared" si="98"/>
      </c>
      <c r="AF328" s="39"/>
      <c r="AX328" s="2">
        <v>0.006235847041230508</v>
      </c>
      <c r="AY328" s="39">
        <f t="shared" si="101"/>
        <v>-0.16518194118065943</v>
      </c>
      <c r="BA328" s="2">
        <f t="shared" si="99"/>
        <v>-0.1609551276182338</v>
      </c>
      <c r="BB328" s="37">
        <f t="shared" si="102"/>
        <v>10</v>
      </c>
      <c r="BD328" s="37">
        <f t="shared" si="104"/>
        <v>12.078617600000143</v>
      </c>
      <c r="BE328" s="2">
        <f t="shared" si="103"/>
        <v>0.09163067645765288</v>
      </c>
    </row>
    <row r="329" spans="1:57" ht="12.75">
      <c r="A329" s="1"/>
      <c r="B329" s="56"/>
      <c r="C329" s="5"/>
      <c r="D329" s="5"/>
      <c r="E329" s="5"/>
      <c r="F329" s="5"/>
      <c r="G329" s="5"/>
      <c r="H329" s="5"/>
      <c r="I329" s="70"/>
      <c r="J329" s="70"/>
      <c r="K329" s="70"/>
      <c r="L329" s="70"/>
      <c r="M329" s="70"/>
      <c r="N329" s="37">
        <f t="shared" si="100"/>
        <v>1</v>
      </c>
      <c r="V329" s="39">
        <f t="shared" si="89"/>
      </c>
      <c r="W329" s="39">
        <f t="shared" si="90"/>
      </c>
      <c r="X329" s="39">
        <f t="shared" si="91"/>
      </c>
      <c r="Y329" s="39">
        <f t="shared" si="92"/>
      </c>
      <c r="Z329" s="39">
        <f t="shared" si="93"/>
      </c>
      <c r="AA329" s="39">
        <f t="shared" si="94"/>
      </c>
      <c r="AB329" s="39">
        <f t="shared" si="95"/>
      </c>
      <c r="AC329" s="39">
        <f t="shared" si="96"/>
      </c>
      <c r="AD329" s="39">
        <f t="shared" si="97"/>
      </c>
      <c r="AE329" s="39">
        <f t="shared" si="98"/>
      </c>
      <c r="AF329" s="39"/>
      <c r="AX329" s="2">
        <v>-0.01696615497299112</v>
      </c>
      <c r="AY329" s="39">
        <f t="shared" si="101"/>
        <v>-0.1707062273745217</v>
      </c>
      <c r="BA329" s="2">
        <f t="shared" si="99"/>
        <v>-0.1609551276182338</v>
      </c>
      <c r="BB329" s="37">
        <f t="shared" si="102"/>
        <v>10</v>
      </c>
      <c r="BD329" s="37">
        <f t="shared" si="104"/>
        <v>12.093765200000144</v>
      </c>
      <c r="BE329" s="2">
        <f t="shared" si="103"/>
        <v>0.09220479276154886</v>
      </c>
    </row>
    <row r="330" spans="1:57" ht="12.75">
      <c r="A330" s="1"/>
      <c r="B330" s="56"/>
      <c r="C330" s="5"/>
      <c r="D330" s="5"/>
      <c r="E330" s="5"/>
      <c r="F330" s="5"/>
      <c r="G330" s="5"/>
      <c r="H330" s="5"/>
      <c r="I330" s="70"/>
      <c r="J330" s="70"/>
      <c r="K330" s="70"/>
      <c r="L330" s="70"/>
      <c r="M330" s="70"/>
      <c r="N330" s="37">
        <f t="shared" si="100"/>
        <v>1</v>
      </c>
      <c r="V330" s="39">
        <f t="shared" si="89"/>
      </c>
      <c r="W330" s="39">
        <f t="shared" si="90"/>
      </c>
      <c r="X330" s="39">
        <f t="shared" si="91"/>
      </c>
      <c r="Y330" s="39">
        <f t="shared" si="92"/>
      </c>
      <c r="Z330" s="39">
        <f t="shared" si="93"/>
      </c>
      <c r="AA330" s="39">
        <f t="shared" si="94"/>
      </c>
      <c r="AB330" s="39">
        <f t="shared" si="95"/>
      </c>
      <c r="AC330" s="39">
        <f t="shared" si="96"/>
      </c>
      <c r="AD330" s="39">
        <f t="shared" si="97"/>
      </c>
      <c r="AE330" s="39">
        <f t="shared" si="98"/>
      </c>
      <c r="AF330" s="39"/>
      <c r="AX330" s="2">
        <v>0.013071382793664356</v>
      </c>
      <c r="AY330" s="39">
        <f t="shared" si="101"/>
        <v>-0.16355443266817518</v>
      </c>
      <c r="BA330" s="2">
        <f t="shared" si="99"/>
        <v>-0.1609551276182338</v>
      </c>
      <c r="BB330" s="37">
        <f t="shared" si="102"/>
        <v>10</v>
      </c>
      <c r="BD330" s="37">
        <f t="shared" si="104"/>
        <v>12.108912800000144</v>
      </c>
      <c r="BE330" s="2">
        <f t="shared" si="103"/>
        <v>0.09277916610799071</v>
      </c>
    </row>
    <row r="331" spans="1:57" ht="12.75">
      <c r="A331" s="1"/>
      <c r="B331" s="56"/>
      <c r="C331" s="5"/>
      <c r="D331" s="5"/>
      <c r="E331" s="5"/>
      <c r="F331" s="5"/>
      <c r="G331" s="5"/>
      <c r="H331" s="5"/>
      <c r="I331" s="70"/>
      <c r="J331" s="70"/>
      <c r="K331" s="70"/>
      <c r="L331" s="70"/>
      <c r="M331" s="70"/>
      <c r="N331" s="37">
        <f t="shared" si="100"/>
        <v>1</v>
      </c>
      <c r="V331" s="39">
        <f t="shared" si="89"/>
      </c>
      <c r="W331" s="39">
        <f t="shared" si="90"/>
      </c>
      <c r="X331" s="39">
        <f t="shared" si="91"/>
      </c>
      <c r="Y331" s="39">
        <f t="shared" si="92"/>
      </c>
      <c r="Z331" s="39">
        <f t="shared" si="93"/>
      </c>
      <c r="AA331" s="39">
        <f t="shared" si="94"/>
      </c>
      <c r="AB331" s="39">
        <f t="shared" si="95"/>
      </c>
      <c r="AC331" s="39">
        <f t="shared" si="96"/>
      </c>
      <c r="AD331" s="39">
        <f t="shared" si="97"/>
      </c>
      <c r="AE331" s="39">
        <f t="shared" si="98"/>
      </c>
      <c r="AF331" s="39"/>
      <c r="AX331" s="2">
        <v>-0.019890438550981167</v>
      </c>
      <c r="AY331" s="39">
        <f t="shared" si="101"/>
        <v>-0.17140248536928124</v>
      </c>
      <c r="BA331" s="2">
        <f t="shared" si="99"/>
        <v>-0.1609551276182338</v>
      </c>
      <c r="BB331" s="37">
        <f t="shared" si="102"/>
        <v>10</v>
      </c>
      <c r="BD331" s="37">
        <f t="shared" si="104"/>
        <v>12.124060400000145</v>
      </c>
      <c r="BE331" s="2">
        <f t="shared" si="103"/>
        <v>0.0933537566152385</v>
      </c>
    </row>
    <row r="332" spans="1:57" ht="12.75">
      <c r="A332" s="1"/>
      <c r="B332" s="56"/>
      <c r="C332" s="5"/>
      <c r="D332" s="5"/>
      <c r="E332" s="5"/>
      <c r="F332" s="5"/>
      <c r="G332" s="5"/>
      <c r="H332" s="5"/>
      <c r="I332" s="70"/>
      <c r="J332" s="70"/>
      <c r="K332" s="70"/>
      <c r="L332" s="70"/>
      <c r="M332" s="70"/>
      <c r="N332" s="37">
        <f t="shared" si="100"/>
        <v>1</v>
      </c>
      <c r="V332" s="39">
        <f t="shared" si="89"/>
      </c>
      <c r="W332" s="39">
        <f t="shared" si="90"/>
      </c>
      <c r="X332" s="39">
        <f t="shared" si="91"/>
      </c>
      <c r="Y332" s="39">
        <f t="shared" si="92"/>
      </c>
      <c r="Z332" s="39">
        <f t="shared" si="93"/>
      </c>
      <c r="AA332" s="39">
        <f t="shared" si="94"/>
      </c>
      <c r="AB332" s="39">
        <f t="shared" si="95"/>
      </c>
      <c r="AC332" s="39">
        <f t="shared" si="96"/>
      </c>
      <c r="AD332" s="39">
        <f t="shared" si="97"/>
      </c>
      <c r="AE332" s="39">
        <f t="shared" si="98"/>
      </c>
      <c r="AF332" s="39"/>
      <c r="AX332" s="2">
        <v>0.002209234900967437</v>
      </c>
      <c r="AY332" s="39">
        <f t="shared" si="101"/>
        <v>-0.16614065835691252</v>
      </c>
      <c r="BA332" s="2">
        <f t="shared" si="99"/>
        <v>-0.1609551276182338</v>
      </c>
      <c r="BB332" s="37">
        <f t="shared" si="102"/>
        <v>10</v>
      </c>
      <c r="BD332" s="37">
        <f t="shared" si="104"/>
        <v>12.139208000000146</v>
      </c>
      <c r="BE332" s="2">
        <f t="shared" si="103"/>
        <v>0.0939285241303151</v>
      </c>
    </row>
    <row r="333" spans="1:57" ht="12.75">
      <c r="A333" s="1"/>
      <c r="B333" s="56"/>
      <c r="C333" s="5"/>
      <c r="D333" s="5"/>
      <c r="E333" s="5"/>
      <c r="F333" s="5"/>
      <c r="G333" s="5"/>
      <c r="H333" s="5"/>
      <c r="I333" s="70"/>
      <c r="J333" s="70"/>
      <c r="K333" s="70"/>
      <c r="L333" s="70"/>
      <c r="M333" s="70"/>
      <c r="N333" s="37">
        <f t="shared" si="100"/>
        <v>1</v>
      </c>
      <c r="V333" s="39">
        <f t="shared" si="89"/>
      </c>
      <c r="W333" s="39">
        <f t="shared" si="90"/>
      </c>
      <c r="X333" s="39">
        <f t="shared" si="91"/>
      </c>
      <c r="Y333" s="39">
        <f t="shared" si="92"/>
      </c>
      <c r="Z333" s="39">
        <f t="shared" si="93"/>
      </c>
      <c r="AA333" s="39">
        <f t="shared" si="94"/>
      </c>
      <c r="AB333" s="39">
        <f t="shared" si="95"/>
      </c>
      <c r="AC333" s="39">
        <f t="shared" si="96"/>
      </c>
      <c r="AD333" s="39">
        <f t="shared" si="97"/>
      </c>
      <c r="AE333" s="39">
        <f t="shared" si="98"/>
      </c>
      <c r="AF333" s="39"/>
      <c r="AX333" s="2">
        <v>-0.02772209845271157</v>
      </c>
      <c r="AY333" s="39">
        <f t="shared" si="101"/>
        <v>-0.1732671662982647</v>
      </c>
      <c r="BA333" s="2">
        <f t="shared" si="99"/>
        <v>-0.1609551276182338</v>
      </c>
      <c r="BB333" s="37">
        <f t="shared" si="102"/>
        <v>10</v>
      </c>
      <c r="BD333" s="37">
        <f t="shared" si="104"/>
        <v>12.154355600000146</v>
      </c>
      <c r="BE333" s="2">
        <f t="shared" si="103"/>
        <v>0.09450342823312609</v>
      </c>
    </row>
    <row r="334" spans="1:57" ht="12.75">
      <c r="A334" s="1"/>
      <c r="B334" s="56"/>
      <c r="C334" s="5"/>
      <c r="D334" s="5"/>
      <c r="E334" s="5"/>
      <c r="F334" s="5"/>
      <c r="G334" s="5"/>
      <c r="H334" s="5"/>
      <c r="I334" s="70"/>
      <c r="J334" s="70"/>
      <c r="K334" s="70"/>
      <c r="L334" s="70"/>
      <c r="M334" s="70"/>
      <c r="N334" s="37">
        <f t="shared" si="100"/>
        <v>1</v>
      </c>
      <c r="V334" s="39">
        <f t="shared" si="89"/>
      </c>
      <c r="W334" s="39">
        <f t="shared" si="90"/>
      </c>
      <c r="X334" s="39">
        <f t="shared" si="91"/>
      </c>
      <c r="Y334" s="39">
        <f t="shared" si="92"/>
      </c>
      <c r="Z334" s="39">
        <f t="shared" si="93"/>
      </c>
      <c r="AA334" s="39">
        <f t="shared" si="94"/>
      </c>
      <c r="AB334" s="39">
        <f t="shared" si="95"/>
      </c>
      <c r="AC334" s="39">
        <f t="shared" si="96"/>
      </c>
      <c r="AD334" s="39">
        <f t="shared" si="97"/>
      </c>
      <c r="AE334" s="39">
        <f t="shared" si="98"/>
      </c>
      <c r="AF334" s="39"/>
      <c r="AX334" s="2">
        <v>0.024882045960875267</v>
      </c>
      <c r="AY334" s="39">
        <f t="shared" si="101"/>
        <v>-0.16074237000931543</v>
      </c>
      <c r="BA334" s="2">
        <f t="shared" si="99"/>
        <v>-0.1609551276182338</v>
      </c>
      <c r="BB334" s="37">
        <f t="shared" si="102"/>
        <v>10</v>
      </c>
      <c r="BD334" s="37">
        <f t="shared" si="104"/>
        <v>12.169503200000147</v>
      </c>
      <c r="BE334" s="2">
        <f t="shared" si="103"/>
        <v>0.09507842824065339</v>
      </c>
    </row>
    <row r="335" spans="1:57" ht="12.75">
      <c r="A335" s="1"/>
      <c r="B335" s="56"/>
      <c r="C335" s="5"/>
      <c r="D335" s="5"/>
      <c r="E335" s="5"/>
      <c r="F335" s="5"/>
      <c r="G335" s="5"/>
      <c r="H335" s="5"/>
      <c r="I335" s="70"/>
      <c r="J335" s="70"/>
      <c r="K335" s="70"/>
      <c r="L335" s="70"/>
      <c r="M335" s="70"/>
      <c r="N335" s="37">
        <f t="shared" si="100"/>
        <v>1</v>
      </c>
      <c r="V335" s="39">
        <f t="shared" si="89"/>
      </c>
      <c r="W335" s="39">
        <f t="shared" si="90"/>
      </c>
      <c r="X335" s="39">
        <f t="shared" si="91"/>
      </c>
      <c r="Y335" s="39">
        <f t="shared" si="92"/>
      </c>
      <c r="Z335" s="39">
        <f t="shared" si="93"/>
      </c>
      <c r="AA335" s="39">
        <f t="shared" si="94"/>
      </c>
      <c r="AB335" s="39">
        <f t="shared" si="95"/>
      </c>
      <c r="AC335" s="39">
        <f t="shared" si="96"/>
      </c>
      <c r="AD335" s="39">
        <f t="shared" si="97"/>
      </c>
      <c r="AE335" s="39">
        <f t="shared" si="98"/>
      </c>
      <c r="AF335" s="39"/>
      <c r="AX335" s="2">
        <v>-0.027125156407361063</v>
      </c>
      <c r="AY335" s="39">
        <f t="shared" si="101"/>
        <v>-0.1731250372398479</v>
      </c>
      <c r="BA335" s="2">
        <f t="shared" si="99"/>
        <v>-0.1609551276182338</v>
      </c>
      <c r="BB335" s="37">
        <f t="shared" si="102"/>
        <v>10</v>
      </c>
      <c r="BD335" s="37">
        <f t="shared" si="104"/>
        <v>12.184650800000147</v>
      </c>
      <c r="BE335" s="2">
        <f t="shared" si="103"/>
        <v>0.09565348321122216</v>
      </c>
    </row>
    <row r="336" spans="1:57" ht="12.75">
      <c r="A336" s="1"/>
      <c r="B336" s="56"/>
      <c r="C336" s="5"/>
      <c r="D336" s="5"/>
      <c r="E336" s="5"/>
      <c r="F336" s="5"/>
      <c r="G336" s="5"/>
      <c r="H336" s="5"/>
      <c r="I336" s="70"/>
      <c r="J336" s="70"/>
      <c r="K336" s="70"/>
      <c r="L336" s="70"/>
      <c r="M336" s="70"/>
      <c r="N336" s="37">
        <f t="shared" si="100"/>
        <v>1</v>
      </c>
      <c r="V336" s="39">
        <f t="shared" si="89"/>
      </c>
      <c r="W336" s="39">
        <f t="shared" si="90"/>
      </c>
      <c r="X336" s="39">
        <f t="shared" si="91"/>
      </c>
      <c r="Y336" s="39">
        <f t="shared" si="92"/>
      </c>
      <c r="Z336" s="39">
        <f t="shared" si="93"/>
      </c>
      <c r="AA336" s="39">
        <f t="shared" si="94"/>
      </c>
      <c r="AB336" s="39">
        <f t="shared" si="95"/>
      </c>
      <c r="AC336" s="39">
        <f t="shared" si="96"/>
      </c>
      <c r="AD336" s="39">
        <f t="shared" si="97"/>
      </c>
      <c r="AE336" s="39">
        <f t="shared" si="98"/>
      </c>
      <c r="AF336" s="39"/>
      <c r="AX336" s="2">
        <v>-0.02119052705465865</v>
      </c>
      <c r="AY336" s="39">
        <f t="shared" si="101"/>
        <v>-0.17171203025110923</v>
      </c>
      <c r="BA336" s="2">
        <f t="shared" si="99"/>
        <v>-0.1609551276182338</v>
      </c>
      <c r="BB336" s="37">
        <f t="shared" si="102"/>
        <v>10</v>
      </c>
      <c r="BD336" s="37">
        <f t="shared" si="104"/>
        <v>12.199798400000148</v>
      </c>
      <c r="BE336" s="2">
        <f t="shared" si="103"/>
        <v>0.09622855194884035</v>
      </c>
    </row>
    <row r="337" spans="1:57" ht="12.75">
      <c r="A337" s="1"/>
      <c r="B337" s="56"/>
      <c r="C337" s="5"/>
      <c r="D337" s="5"/>
      <c r="E337" s="5"/>
      <c r="F337" s="5"/>
      <c r="G337" s="5"/>
      <c r="H337" s="5"/>
      <c r="I337" s="70"/>
      <c r="J337" s="70"/>
      <c r="K337" s="70"/>
      <c r="L337" s="70"/>
      <c r="M337" s="70"/>
      <c r="N337" s="37">
        <f t="shared" si="100"/>
        <v>1</v>
      </c>
      <c r="V337" s="39">
        <f t="shared" si="89"/>
      </c>
      <c r="W337" s="39">
        <f t="shared" si="90"/>
      </c>
      <c r="X337" s="39">
        <f t="shared" si="91"/>
      </c>
      <c r="Y337" s="39">
        <f t="shared" si="92"/>
      </c>
      <c r="Z337" s="39">
        <f t="shared" si="93"/>
      </c>
      <c r="AA337" s="39">
        <f t="shared" si="94"/>
      </c>
      <c r="AB337" s="39">
        <f t="shared" si="95"/>
      </c>
      <c r="AC337" s="39">
        <f t="shared" si="96"/>
      </c>
      <c r="AD337" s="39">
        <f t="shared" si="97"/>
      </c>
      <c r="AE337" s="39">
        <f t="shared" si="98"/>
      </c>
      <c r="AF337" s="39"/>
      <c r="AX337" s="2">
        <v>-0.0006875820184942157</v>
      </c>
      <c r="AY337" s="39">
        <f t="shared" si="101"/>
        <v>-0.16683037667107006</v>
      </c>
      <c r="BA337" s="2">
        <f t="shared" si="99"/>
        <v>-0.1609551276182338</v>
      </c>
      <c r="BB337" s="37">
        <f t="shared" si="102"/>
        <v>10</v>
      </c>
      <c r="BD337" s="37">
        <f t="shared" si="104"/>
        <v>12.214946000000149</v>
      </c>
      <c r="BE337" s="2">
        <f t="shared" si="103"/>
        <v>0.09680359300761064</v>
      </c>
    </row>
    <row r="338" spans="1:57" ht="12.75">
      <c r="A338" s="1"/>
      <c r="B338" s="56"/>
      <c r="C338" s="5"/>
      <c r="D338" s="5"/>
      <c r="E338" s="5"/>
      <c r="F338" s="5"/>
      <c r="G338" s="5"/>
      <c r="H338" s="5"/>
      <c r="I338" s="70"/>
      <c r="J338" s="70"/>
      <c r="K338" s="70"/>
      <c r="L338" s="70"/>
      <c r="M338" s="70"/>
      <c r="N338" s="37">
        <f t="shared" si="100"/>
        <v>1</v>
      </c>
      <c r="V338" s="39">
        <f t="shared" si="89"/>
      </c>
      <c r="W338" s="39">
        <f t="shared" si="90"/>
      </c>
      <c r="X338" s="39">
        <f t="shared" si="91"/>
      </c>
      <c r="Y338" s="39">
        <f t="shared" si="92"/>
      </c>
      <c r="Z338" s="39">
        <f t="shared" si="93"/>
      </c>
      <c r="AA338" s="39">
        <f t="shared" si="94"/>
      </c>
      <c r="AB338" s="39">
        <f t="shared" si="95"/>
      </c>
      <c r="AC338" s="39">
        <f t="shared" si="96"/>
      </c>
      <c r="AD338" s="39">
        <f t="shared" si="97"/>
      </c>
      <c r="AE338" s="39">
        <f t="shared" si="98"/>
      </c>
      <c r="AF338" s="39"/>
      <c r="AX338" s="2">
        <v>0.008715170751060514</v>
      </c>
      <c r="AY338" s="39">
        <f t="shared" si="101"/>
        <v>-0.16459162601165228</v>
      </c>
      <c r="BA338" s="2">
        <f t="shared" si="99"/>
        <v>-0.1609551276182338</v>
      </c>
      <c r="BB338" s="37">
        <f t="shared" si="102"/>
        <v>10</v>
      </c>
      <c r="BD338" s="37">
        <f t="shared" si="104"/>
        <v>12.23009360000015</v>
      </c>
      <c r="BE338" s="2">
        <f t="shared" si="103"/>
        <v>0.09737856469621385</v>
      </c>
    </row>
    <row r="339" spans="1:57" ht="12.75">
      <c r="A339" s="1"/>
      <c r="B339" s="56"/>
      <c r="C339" s="5"/>
      <c r="D339" s="5"/>
      <c r="E339" s="5"/>
      <c r="F339" s="5"/>
      <c r="G339" s="5"/>
      <c r="H339" s="5"/>
      <c r="I339" s="70"/>
      <c r="J339" s="70"/>
      <c r="K339" s="70"/>
      <c r="L339" s="70"/>
      <c r="M339" s="70"/>
      <c r="N339" s="37">
        <f t="shared" si="100"/>
        <v>1</v>
      </c>
      <c r="V339" s="39">
        <f t="shared" si="89"/>
      </c>
      <c r="W339" s="39">
        <f t="shared" si="90"/>
      </c>
      <c r="X339" s="39">
        <f t="shared" si="91"/>
      </c>
      <c r="Y339" s="39">
        <f t="shared" si="92"/>
      </c>
      <c r="Z339" s="39">
        <f t="shared" si="93"/>
      </c>
      <c r="AA339" s="39">
        <f t="shared" si="94"/>
      </c>
      <c r="AB339" s="39">
        <f t="shared" si="95"/>
      </c>
      <c r="AC339" s="39">
        <f t="shared" si="96"/>
      </c>
      <c r="AD339" s="39">
        <f t="shared" si="97"/>
      </c>
      <c r="AE339" s="39">
        <f t="shared" si="98"/>
      </c>
      <c r="AF339" s="39"/>
      <c r="AX339" s="2">
        <v>0.020285958433790094</v>
      </c>
      <c r="AY339" s="39">
        <f t="shared" si="101"/>
        <v>-0.16183667656338332</v>
      </c>
      <c r="BA339" s="2">
        <f t="shared" si="99"/>
        <v>-0.1609551276182338</v>
      </c>
      <c r="BB339" s="37">
        <f t="shared" si="102"/>
        <v>10</v>
      </c>
      <c r="BD339" s="37">
        <f t="shared" si="104"/>
        <v>12.24524120000015</v>
      </c>
      <c r="BE339" s="2">
        <f t="shared" si="103"/>
        <v>0.09795342508246378</v>
      </c>
    </row>
    <row r="340" spans="1:57" ht="12.75">
      <c r="A340" s="1"/>
      <c r="B340" s="56"/>
      <c r="C340" s="5"/>
      <c r="D340" s="5"/>
      <c r="E340" s="5"/>
      <c r="F340" s="5"/>
      <c r="G340" s="5"/>
      <c r="H340" s="5"/>
      <c r="I340" s="70"/>
      <c r="J340" s="70"/>
      <c r="K340" s="70"/>
      <c r="L340" s="70"/>
      <c r="M340" s="70"/>
      <c r="N340" s="37">
        <f t="shared" si="100"/>
        <v>1</v>
      </c>
      <c r="V340" s="39">
        <f t="shared" si="89"/>
      </c>
      <c r="W340" s="39">
        <f t="shared" si="90"/>
      </c>
      <c r="X340" s="39">
        <f t="shared" si="91"/>
      </c>
      <c r="Y340" s="39">
        <f t="shared" si="92"/>
      </c>
      <c r="Z340" s="39">
        <f t="shared" si="93"/>
      </c>
      <c r="AA340" s="39">
        <f t="shared" si="94"/>
      </c>
      <c r="AB340" s="39">
        <f t="shared" si="95"/>
      </c>
      <c r="AC340" s="39">
        <f t="shared" si="96"/>
      </c>
      <c r="AD340" s="39">
        <f t="shared" si="97"/>
      </c>
      <c r="AE340" s="39">
        <f t="shared" si="98"/>
      </c>
      <c r="AF340" s="39"/>
      <c r="AX340" s="2">
        <v>-0.02128757591479232</v>
      </c>
      <c r="AY340" s="39">
        <f t="shared" si="101"/>
        <v>-0.17173513712256963</v>
      </c>
      <c r="BA340" s="2">
        <f t="shared" si="99"/>
        <v>-0.1609551276182338</v>
      </c>
      <c r="BB340" s="37">
        <f t="shared" si="102"/>
        <v>10</v>
      </c>
      <c r="BD340" s="37">
        <f t="shared" si="104"/>
        <v>12.26038880000015</v>
      </c>
      <c r="BE340" s="2">
        <f t="shared" si="103"/>
        <v>0.09852813199793259</v>
      </c>
    </row>
    <row r="341" spans="1:57" ht="12.75">
      <c r="A341" s="1"/>
      <c r="B341" s="56"/>
      <c r="C341" s="5"/>
      <c r="D341" s="5"/>
      <c r="E341" s="5"/>
      <c r="F341" s="5"/>
      <c r="G341" s="5"/>
      <c r="H341" s="5"/>
      <c r="I341" s="70"/>
      <c r="J341" s="70"/>
      <c r="K341" s="70"/>
      <c r="L341" s="70"/>
      <c r="M341" s="70"/>
      <c r="N341" s="37">
        <f t="shared" si="100"/>
        <v>1</v>
      </c>
      <c r="V341" s="39">
        <f t="shared" si="89"/>
      </c>
      <c r="W341" s="39">
        <f t="shared" si="90"/>
      </c>
      <c r="X341" s="39">
        <f t="shared" si="91"/>
      </c>
      <c r="Y341" s="39">
        <f t="shared" si="92"/>
      </c>
      <c r="Z341" s="39">
        <f t="shared" si="93"/>
      </c>
      <c r="AA341" s="39">
        <f t="shared" si="94"/>
      </c>
      <c r="AB341" s="39">
        <f t="shared" si="95"/>
      </c>
      <c r="AC341" s="39">
        <f t="shared" si="96"/>
      </c>
      <c r="AD341" s="39">
        <f t="shared" si="97"/>
      </c>
      <c r="AE341" s="39">
        <f t="shared" si="98"/>
      </c>
      <c r="AF341" s="39"/>
      <c r="AX341" s="2">
        <v>-0.0034086123233741245</v>
      </c>
      <c r="AY341" s="39">
        <f t="shared" si="101"/>
        <v>-0.1674782410293748</v>
      </c>
      <c r="BA341" s="2">
        <f t="shared" si="99"/>
        <v>-0.1609551276182338</v>
      </c>
      <c r="BB341" s="37">
        <f t="shared" si="102"/>
        <v>10</v>
      </c>
      <c r="BD341" s="37">
        <f t="shared" si="104"/>
        <v>12.275536400000151</v>
      </c>
      <c r="BE341" s="2">
        <f t="shared" si="103"/>
        <v>0.09910264304264606</v>
      </c>
    </row>
    <row r="342" spans="1:57" ht="12.75">
      <c r="A342" s="1"/>
      <c r="B342" s="56"/>
      <c r="C342" s="5"/>
      <c r="D342" s="5"/>
      <c r="E342" s="5"/>
      <c r="F342" s="5"/>
      <c r="G342" s="5"/>
      <c r="H342" s="5"/>
      <c r="I342" s="70"/>
      <c r="J342" s="70"/>
      <c r="K342" s="70"/>
      <c r="L342" s="70"/>
      <c r="M342" s="70"/>
      <c r="N342" s="37">
        <f t="shared" si="100"/>
        <v>1</v>
      </c>
      <c r="V342" s="39">
        <f t="shared" si="89"/>
      </c>
      <c r="W342" s="39">
        <f t="shared" si="90"/>
      </c>
      <c r="X342" s="39">
        <f t="shared" si="91"/>
      </c>
      <c r="Y342" s="39">
        <f t="shared" si="92"/>
      </c>
      <c r="Z342" s="39">
        <f t="shared" si="93"/>
      </c>
      <c r="AA342" s="39">
        <f t="shared" si="94"/>
      </c>
      <c r="AB342" s="39">
        <f t="shared" si="95"/>
      </c>
      <c r="AC342" s="39">
        <f t="shared" si="96"/>
      </c>
      <c r="AD342" s="39">
        <f t="shared" si="97"/>
      </c>
      <c r="AE342" s="39">
        <f t="shared" si="98"/>
      </c>
      <c r="AF342" s="39"/>
      <c r="AX342" s="2">
        <v>0.015702688680684834</v>
      </c>
      <c r="AY342" s="39">
        <f t="shared" si="101"/>
        <v>-0.16292793126650362</v>
      </c>
      <c r="BA342" s="2">
        <f t="shared" si="99"/>
        <v>-0.1609551276182338</v>
      </c>
      <c r="BB342" s="37">
        <f t="shared" si="102"/>
        <v>10</v>
      </c>
      <c r="BD342" s="37">
        <f t="shared" si="104"/>
        <v>12.290684000000152</v>
      </c>
      <c r="BE342" s="2">
        <f t="shared" si="103"/>
        <v>0.09967691558984854</v>
      </c>
    </row>
    <row r="343" spans="1:57" ht="12.75">
      <c r="A343" s="1"/>
      <c r="B343" s="56"/>
      <c r="C343" s="5"/>
      <c r="D343" s="5"/>
      <c r="E343" s="5"/>
      <c r="F343" s="5"/>
      <c r="G343" s="5"/>
      <c r="H343" s="5"/>
      <c r="I343" s="70"/>
      <c r="J343" s="70"/>
      <c r="K343" s="70"/>
      <c r="L343" s="70"/>
      <c r="M343" s="70"/>
      <c r="N343" s="37">
        <f t="shared" si="100"/>
        <v>1</v>
      </c>
      <c r="V343" s="39">
        <f t="shared" si="89"/>
      </c>
      <c r="W343" s="39">
        <f t="shared" si="90"/>
      </c>
      <c r="X343" s="39">
        <f t="shared" si="91"/>
      </c>
      <c r="Y343" s="39">
        <f t="shared" si="92"/>
      </c>
      <c r="Z343" s="39">
        <f t="shared" si="93"/>
      </c>
      <c r="AA343" s="39">
        <f t="shared" si="94"/>
      </c>
      <c r="AB343" s="39">
        <f t="shared" si="95"/>
      </c>
      <c r="AC343" s="39">
        <f t="shared" si="96"/>
      </c>
      <c r="AD343" s="39">
        <f t="shared" si="97"/>
      </c>
      <c r="AE343" s="39">
        <f t="shared" si="98"/>
      </c>
      <c r="AF343" s="39"/>
      <c r="AX343" s="2">
        <v>-0.026575823236793115</v>
      </c>
      <c r="AY343" s="39">
        <f t="shared" si="101"/>
        <v>-0.1729942436278079</v>
      </c>
      <c r="BA343" s="2">
        <f t="shared" si="99"/>
        <v>-0.1609551276182338</v>
      </c>
      <c r="BB343" s="37">
        <f t="shared" si="102"/>
        <v>10</v>
      </c>
      <c r="BD343" s="37">
        <f t="shared" si="104"/>
        <v>12.305831600000152</v>
      </c>
      <c r="BE343" s="2">
        <f t="shared" si="103"/>
        <v>0.10025090679083655</v>
      </c>
    </row>
    <row r="344" spans="1:57" ht="12.75">
      <c r="A344" s="1"/>
      <c r="B344" s="56"/>
      <c r="C344" s="5"/>
      <c r="D344" s="5"/>
      <c r="E344" s="5"/>
      <c r="F344" s="5"/>
      <c r="G344" s="5"/>
      <c r="H344" s="5"/>
      <c r="I344" s="70"/>
      <c r="J344" s="70"/>
      <c r="K344" s="70"/>
      <c r="L344" s="70"/>
      <c r="M344" s="70"/>
      <c r="N344" s="37">
        <f t="shared" si="100"/>
        <v>1</v>
      </c>
      <c r="V344" s="39">
        <f t="shared" si="89"/>
      </c>
      <c r="W344" s="39">
        <f t="shared" si="90"/>
      </c>
      <c r="X344" s="39">
        <f t="shared" si="91"/>
      </c>
      <c r="Y344" s="39">
        <f t="shared" si="92"/>
      </c>
      <c r="Z344" s="39">
        <f t="shared" si="93"/>
      </c>
      <c r="AA344" s="39">
        <f t="shared" si="94"/>
      </c>
      <c r="AB344" s="39">
        <f t="shared" si="95"/>
      </c>
      <c r="AC344" s="39">
        <f t="shared" si="96"/>
      </c>
      <c r="AD344" s="39">
        <f t="shared" si="97"/>
      </c>
      <c r="AE344" s="39">
        <f t="shared" si="98"/>
      </c>
      <c r="AF344" s="39"/>
      <c r="AX344" s="2">
        <v>-0.01477980895413068</v>
      </c>
      <c r="AY344" s="39">
        <f t="shared" si="101"/>
        <v>-0.17018566879860256</v>
      </c>
      <c r="BA344" s="2">
        <f t="shared" si="99"/>
        <v>-0.1609551276182338</v>
      </c>
      <c r="BB344" s="37">
        <f t="shared" si="102"/>
        <v>10</v>
      </c>
      <c r="BD344" s="37">
        <f t="shared" si="104"/>
        <v>12.320979200000153</v>
      </c>
      <c r="BE344" s="2">
        <f t="shared" si="103"/>
        <v>0.10082457357986052</v>
      </c>
    </row>
    <row r="345" spans="1:57" ht="12.75">
      <c r="A345" s="1"/>
      <c r="B345" s="56"/>
      <c r="C345" s="5"/>
      <c r="D345" s="5"/>
      <c r="E345" s="5"/>
      <c r="F345" s="5"/>
      <c r="G345" s="5"/>
      <c r="H345" s="5"/>
      <c r="I345" s="70"/>
      <c r="J345" s="70"/>
      <c r="K345" s="70"/>
      <c r="L345" s="70"/>
      <c r="M345" s="70"/>
      <c r="N345" s="37">
        <f t="shared" si="100"/>
        <v>1</v>
      </c>
      <c r="V345" s="39">
        <f t="shared" si="89"/>
      </c>
      <c r="W345" s="39">
        <f t="shared" si="90"/>
      </c>
      <c r="X345" s="39">
        <f t="shared" si="91"/>
      </c>
      <c r="Y345" s="39">
        <f t="shared" si="92"/>
      </c>
      <c r="Z345" s="39">
        <f t="shared" si="93"/>
      </c>
      <c r="AA345" s="39">
        <f t="shared" si="94"/>
      </c>
      <c r="AB345" s="39">
        <f t="shared" si="95"/>
      </c>
      <c r="AC345" s="39">
        <f t="shared" si="96"/>
      </c>
      <c r="AD345" s="39">
        <f t="shared" si="97"/>
      </c>
      <c r="AE345" s="39">
        <f t="shared" si="98"/>
      </c>
      <c r="AF345" s="39"/>
      <c r="AX345" s="2">
        <v>-0.005433820612201299</v>
      </c>
      <c r="AY345" s="39">
        <f t="shared" si="101"/>
        <v>-0.16796043347909556</v>
      </c>
      <c r="BA345" s="2">
        <f t="shared" si="99"/>
        <v>-0.1609551276182338</v>
      </c>
      <c r="BB345" s="37">
        <f t="shared" si="102"/>
        <v>10</v>
      </c>
      <c r="BD345" s="37">
        <f t="shared" si="104"/>
        <v>12.336126800000153</v>
      </c>
      <c r="BE345" s="2">
        <f t="shared" si="103"/>
        <v>0.10139787267909417</v>
      </c>
    </row>
    <row r="346" spans="1:57" ht="12.75">
      <c r="A346" s="1"/>
      <c r="B346" s="56"/>
      <c r="C346" s="5"/>
      <c r="D346" s="5"/>
      <c r="E346" s="5"/>
      <c r="F346" s="5"/>
      <c r="G346" s="5"/>
      <c r="H346" s="5"/>
      <c r="I346" s="70"/>
      <c r="J346" s="70"/>
      <c r="K346" s="70"/>
      <c r="L346" s="70"/>
      <c r="M346" s="70"/>
      <c r="N346" s="37">
        <f t="shared" si="100"/>
        <v>1</v>
      </c>
      <c r="V346" s="39">
        <f t="shared" si="89"/>
      </c>
      <c r="W346" s="39">
        <f t="shared" si="90"/>
      </c>
      <c r="X346" s="39">
        <f t="shared" si="91"/>
      </c>
      <c r="Y346" s="39">
        <f t="shared" si="92"/>
      </c>
      <c r="Z346" s="39">
        <f t="shared" si="93"/>
      </c>
      <c r="AA346" s="39">
        <f t="shared" si="94"/>
      </c>
      <c r="AB346" s="39">
        <f t="shared" si="95"/>
      </c>
      <c r="AC346" s="39">
        <f t="shared" si="96"/>
      </c>
      <c r="AD346" s="39">
        <f t="shared" si="97"/>
      </c>
      <c r="AE346" s="39">
        <f t="shared" si="98"/>
      </c>
      <c r="AF346" s="39"/>
      <c r="AX346" s="2">
        <v>-0.01652668843653676</v>
      </c>
      <c r="AY346" s="39">
        <f t="shared" si="101"/>
        <v>-0.17060159248488974</v>
      </c>
      <c r="BA346" s="2">
        <f t="shared" si="99"/>
        <v>-0.1609551276182338</v>
      </c>
      <c r="BB346" s="37">
        <f t="shared" si="102"/>
        <v>10</v>
      </c>
      <c r="BD346" s="37">
        <f t="shared" si="104"/>
        <v>12.351274400000154</v>
      </c>
      <c r="BE346" s="2">
        <f t="shared" si="103"/>
        <v>0.10197076060367057</v>
      </c>
    </row>
    <row r="347" spans="1:57" ht="12.75">
      <c r="A347" s="1"/>
      <c r="B347" s="56"/>
      <c r="C347" s="5"/>
      <c r="D347" s="5"/>
      <c r="E347" s="5"/>
      <c r="F347" s="5"/>
      <c r="G347" s="5"/>
      <c r="H347" s="5"/>
      <c r="I347" s="70"/>
      <c r="J347" s="70"/>
      <c r="K347" s="70"/>
      <c r="L347" s="70"/>
      <c r="M347" s="70"/>
      <c r="N347" s="37">
        <f t="shared" si="100"/>
        <v>1</v>
      </c>
      <c r="V347" s="39">
        <f t="shared" si="89"/>
      </c>
      <c r="W347" s="39">
        <f t="shared" si="90"/>
      </c>
      <c r="X347" s="39">
        <f t="shared" si="91"/>
      </c>
      <c r="Y347" s="39">
        <f t="shared" si="92"/>
      </c>
      <c r="Z347" s="39">
        <f t="shared" si="93"/>
      </c>
      <c r="AA347" s="39">
        <f t="shared" si="94"/>
      </c>
      <c r="AB347" s="39">
        <f t="shared" si="95"/>
      </c>
      <c r="AC347" s="39">
        <f t="shared" si="96"/>
      </c>
      <c r="AD347" s="39">
        <f t="shared" si="97"/>
      </c>
      <c r="AE347" s="39">
        <f t="shared" si="98"/>
      </c>
      <c r="AF347" s="39"/>
      <c r="AX347" s="2">
        <v>0.02248878444776757</v>
      </c>
      <c r="AY347" s="39">
        <f t="shared" si="101"/>
        <v>-0.16131219417910297</v>
      </c>
      <c r="BA347" s="2">
        <f t="shared" si="99"/>
        <v>-0.1609551276182338</v>
      </c>
      <c r="BB347" s="37">
        <f t="shared" si="102"/>
        <v>10</v>
      </c>
      <c r="BD347" s="37">
        <f t="shared" si="104"/>
        <v>12.366422000000155</v>
      </c>
      <c r="BE347" s="2">
        <f t="shared" si="103"/>
        <v>0.10254319366678429</v>
      </c>
    </row>
    <row r="348" spans="1:57" ht="12.75">
      <c r="A348" s="1"/>
      <c r="B348" s="56"/>
      <c r="C348" s="5"/>
      <c r="D348" s="5"/>
      <c r="E348" s="5"/>
      <c r="F348" s="5"/>
      <c r="G348" s="5"/>
      <c r="H348" s="5"/>
      <c r="I348" s="70"/>
      <c r="J348" s="70"/>
      <c r="K348" s="70"/>
      <c r="L348" s="70"/>
      <c r="M348" s="70"/>
      <c r="N348" s="37">
        <f t="shared" si="100"/>
        <v>1</v>
      </c>
      <c r="V348" s="39">
        <f t="shared" si="89"/>
      </c>
      <c r="W348" s="39">
        <f t="shared" si="90"/>
      </c>
      <c r="X348" s="39">
        <f t="shared" si="91"/>
      </c>
      <c r="Y348" s="39">
        <f t="shared" si="92"/>
      </c>
      <c r="Z348" s="39">
        <f t="shared" si="93"/>
      </c>
      <c r="AA348" s="39">
        <f t="shared" si="94"/>
      </c>
      <c r="AB348" s="39">
        <f t="shared" si="95"/>
      </c>
      <c r="AC348" s="39">
        <f t="shared" si="96"/>
      </c>
      <c r="AD348" s="39">
        <f t="shared" si="97"/>
      </c>
      <c r="AE348" s="39">
        <f t="shared" si="98"/>
      </c>
      <c r="AF348" s="39"/>
      <c r="AX348" s="2">
        <v>-0.011478316599017303</v>
      </c>
      <c r="AY348" s="39">
        <f t="shared" si="101"/>
        <v>-0.16939959919024222</v>
      </c>
      <c r="BA348" s="2">
        <f t="shared" si="99"/>
        <v>-0.1609551276182338</v>
      </c>
      <c r="BB348" s="37">
        <f t="shared" si="102"/>
        <v>10</v>
      </c>
      <c r="BD348" s="37">
        <f t="shared" si="104"/>
        <v>12.381569600000155</v>
      </c>
      <c r="BE348" s="2">
        <f t="shared" si="103"/>
        <v>0.10311512798485901</v>
      </c>
    </row>
    <row r="349" spans="1:57" ht="12.75">
      <c r="A349" s="1"/>
      <c r="B349" s="56"/>
      <c r="C349" s="5"/>
      <c r="D349" s="5"/>
      <c r="E349" s="5"/>
      <c r="F349" s="5"/>
      <c r="G349" s="5"/>
      <c r="H349" s="5"/>
      <c r="I349" s="70"/>
      <c r="J349" s="70"/>
      <c r="K349" s="70"/>
      <c r="L349" s="70"/>
      <c r="M349" s="70"/>
      <c r="N349" s="37">
        <f t="shared" si="100"/>
        <v>1</v>
      </c>
      <c r="V349" s="39">
        <f t="shared" si="89"/>
      </c>
      <c r="W349" s="39">
        <f t="shared" si="90"/>
      </c>
      <c r="X349" s="39">
        <f t="shared" si="91"/>
      </c>
      <c r="Y349" s="39">
        <f t="shared" si="92"/>
      </c>
      <c r="Z349" s="39">
        <f t="shared" si="93"/>
      </c>
      <c r="AA349" s="39">
        <f t="shared" si="94"/>
      </c>
      <c r="AB349" s="39">
        <f t="shared" si="95"/>
      </c>
      <c r="AC349" s="39">
        <f t="shared" si="96"/>
      </c>
      <c r="AD349" s="39">
        <f t="shared" si="97"/>
      </c>
      <c r="AE349" s="39">
        <f t="shared" si="98"/>
      </c>
      <c r="AF349" s="39"/>
      <c r="AX349" s="2">
        <v>-0.00965453047273171</v>
      </c>
      <c r="AY349" s="39">
        <f t="shared" si="101"/>
        <v>-0.16896536439826948</v>
      </c>
      <c r="BA349" s="2">
        <f t="shared" si="99"/>
        <v>-0.1609551276182338</v>
      </c>
      <c r="BB349" s="37">
        <f t="shared" si="102"/>
        <v>10</v>
      </c>
      <c r="BD349" s="37">
        <f t="shared" si="104"/>
        <v>12.396717200000156</v>
      </c>
      <c r="BE349" s="2">
        <f t="shared" si="103"/>
        <v>0.10368651948277974</v>
      </c>
    </row>
    <row r="350" spans="1:57" ht="12.75">
      <c r="A350" s="1"/>
      <c r="B350" s="56"/>
      <c r="C350" s="5"/>
      <c r="D350" s="5"/>
      <c r="E350" s="5"/>
      <c r="F350" s="5"/>
      <c r="G350" s="5"/>
      <c r="H350" s="5"/>
      <c r="I350" s="70"/>
      <c r="J350" s="70"/>
      <c r="K350" s="70"/>
      <c r="L350" s="70"/>
      <c r="M350" s="70"/>
      <c r="N350" s="37">
        <f t="shared" si="100"/>
        <v>1</v>
      </c>
      <c r="V350" s="39">
        <f t="shared" si="89"/>
      </c>
      <c r="W350" s="39">
        <f t="shared" si="90"/>
      </c>
      <c r="X350" s="39">
        <f t="shared" si="91"/>
      </c>
      <c r="Y350" s="39">
        <f t="shared" si="92"/>
      </c>
      <c r="Z350" s="39">
        <f t="shared" si="93"/>
      </c>
      <c r="AA350" s="39">
        <f t="shared" si="94"/>
      </c>
      <c r="AB350" s="39">
        <f t="shared" si="95"/>
      </c>
      <c r="AC350" s="39">
        <f t="shared" si="96"/>
      </c>
      <c r="AD350" s="39">
        <f t="shared" si="97"/>
      </c>
      <c r="AE350" s="39">
        <f t="shared" si="98"/>
      </c>
      <c r="AF350" s="39"/>
      <c r="AX350" s="2">
        <v>-0.012357249671926022</v>
      </c>
      <c r="AY350" s="39">
        <f t="shared" si="101"/>
        <v>-0.16960886896950622</v>
      </c>
      <c r="BA350" s="2">
        <f t="shared" si="99"/>
        <v>-0.1609551276182338</v>
      </c>
      <c r="BB350" s="37">
        <f t="shared" si="102"/>
        <v>10</v>
      </c>
      <c r="BD350" s="37">
        <f t="shared" si="104"/>
        <v>12.411864800000156</v>
      </c>
      <c r="BE350" s="2">
        <f t="shared" si="103"/>
        <v>0.10425732389918876</v>
      </c>
    </row>
    <row r="351" spans="1:57" ht="12.75">
      <c r="A351" s="1"/>
      <c r="B351" s="56"/>
      <c r="C351" s="5"/>
      <c r="D351" s="5"/>
      <c r="E351" s="5"/>
      <c r="F351" s="5"/>
      <c r="G351" s="5"/>
      <c r="H351" s="5"/>
      <c r="I351" s="70"/>
      <c r="J351" s="70"/>
      <c r="K351" s="70"/>
      <c r="L351" s="70"/>
      <c r="M351" s="70"/>
      <c r="N351" s="37">
        <f t="shared" si="100"/>
        <v>1</v>
      </c>
      <c r="V351" s="39">
        <f t="shared" si="89"/>
      </c>
      <c r="W351" s="39">
        <f t="shared" si="90"/>
      </c>
      <c r="X351" s="39">
        <f t="shared" si="91"/>
      </c>
      <c r="Y351" s="39">
        <f t="shared" si="92"/>
      </c>
      <c r="Z351" s="39">
        <f t="shared" si="93"/>
      </c>
      <c r="AA351" s="39">
        <f t="shared" si="94"/>
      </c>
      <c r="AB351" s="39">
        <f t="shared" si="95"/>
      </c>
      <c r="AC351" s="39">
        <f t="shared" si="96"/>
      </c>
      <c r="AD351" s="39">
        <f t="shared" si="97"/>
      </c>
      <c r="AE351" s="39">
        <f t="shared" si="98"/>
      </c>
      <c r="AF351" s="39"/>
      <c r="AX351" s="2">
        <v>0.00979918820764794</v>
      </c>
      <c r="AY351" s="39">
        <f t="shared" si="101"/>
        <v>-0.1643335266172267</v>
      </c>
      <c r="BA351" s="2">
        <f t="shared" si="99"/>
        <v>-0.1609551276182338</v>
      </c>
      <c r="BB351" s="37">
        <f t="shared" si="102"/>
        <v>10</v>
      </c>
      <c r="BD351" s="37">
        <f t="shared" si="104"/>
        <v>12.427012400000157</v>
      </c>
      <c r="BE351" s="2">
        <f t="shared" si="103"/>
        <v>0.10482749679184479</v>
      </c>
    </row>
    <row r="352" spans="1:57" ht="12.75">
      <c r="A352" s="1"/>
      <c r="B352" s="56"/>
      <c r="C352" s="5"/>
      <c r="D352" s="5"/>
      <c r="E352" s="5"/>
      <c r="F352" s="5"/>
      <c r="G352" s="5"/>
      <c r="H352" s="5"/>
      <c r="I352" s="70"/>
      <c r="J352" s="70"/>
      <c r="K352" s="70"/>
      <c r="L352" s="70"/>
      <c r="M352" s="70"/>
      <c r="N352" s="37">
        <f t="shared" si="100"/>
        <v>1</v>
      </c>
      <c r="V352" s="39">
        <f t="shared" si="89"/>
      </c>
      <c r="W352" s="39">
        <f t="shared" si="90"/>
      </c>
      <c r="X352" s="39">
        <f t="shared" si="91"/>
      </c>
      <c r="Y352" s="39">
        <f t="shared" si="92"/>
      </c>
      <c r="Z352" s="39">
        <f t="shared" si="93"/>
      </c>
      <c r="AA352" s="39">
        <f t="shared" si="94"/>
      </c>
      <c r="AB352" s="39">
        <f t="shared" si="95"/>
      </c>
      <c r="AC352" s="39">
        <f t="shared" si="96"/>
      </c>
      <c r="AD352" s="39">
        <f t="shared" si="97"/>
      </c>
      <c r="AE352" s="39">
        <f t="shared" si="98"/>
      </c>
      <c r="AF352" s="39"/>
      <c r="AX352" s="2">
        <v>-0.015871150852992337</v>
      </c>
      <c r="AY352" s="39">
        <f t="shared" si="101"/>
        <v>-0.17044551210785533</v>
      </c>
      <c r="BA352" s="2">
        <f t="shared" si="99"/>
        <v>-0.1609551276182338</v>
      </c>
      <c r="BB352" s="37">
        <f t="shared" si="102"/>
        <v>10</v>
      </c>
      <c r="BD352" s="37">
        <f t="shared" si="104"/>
        <v>12.442160000000158</v>
      </c>
      <c r="BE352" s="2">
        <f t="shared" si="103"/>
        <v>0.10539699354304435</v>
      </c>
    </row>
    <row r="353" spans="1:57" ht="12.75">
      <c r="A353" s="1"/>
      <c r="B353" s="56"/>
      <c r="C353" s="5"/>
      <c r="D353" s="5"/>
      <c r="E353" s="5"/>
      <c r="F353" s="5"/>
      <c r="G353" s="5"/>
      <c r="H353" s="5"/>
      <c r="I353" s="70"/>
      <c r="J353" s="70"/>
      <c r="K353" s="70"/>
      <c r="L353" s="70"/>
      <c r="M353" s="70"/>
      <c r="N353" s="37">
        <f t="shared" si="100"/>
        <v>1</v>
      </c>
      <c r="V353" s="39">
        <f t="shared" si="89"/>
      </c>
      <c r="W353" s="39">
        <f t="shared" si="90"/>
      </c>
      <c r="X353" s="39">
        <f t="shared" si="91"/>
      </c>
      <c r="Y353" s="39">
        <f t="shared" si="92"/>
      </c>
      <c r="Z353" s="39">
        <f t="shared" si="93"/>
      </c>
      <c r="AA353" s="39">
        <f t="shared" si="94"/>
      </c>
      <c r="AB353" s="39">
        <f t="shared" si="95"/>
      </c>
      <c r="AC353" s="39">
        <f t="shared" si="96"/>
      </c>
      <c r="AD353" s="39">
        <f t="shared" si="97"/>
      </c>
      <c r="AE353" s="39">
        <f t="shared" si="98"/>
      </c>
      <c r="AF353" s="39"/>
      <c r="AX353" s="2">
        <v>0.019925229651783803</v>
      </c>
      <c r="AY353" s="39">
        <f t="shared" si="101"/>
        <v>-0.16192256436862293</v>
      </c>
      <c r="BA353" s="2">
        <f t="shared" si="99"/>
        <v>-0.1609551276182338</v>
      </c>
      <c r="BB353" s="37">
        <f t="shared" si="102"/>
        <v>10</v>
      </c>
      <c r="BD353" s="37">
        <f t="shared" si="104"/>
        <v>12.457307600000158</v>
      </c>
      <c r="BE353" s="2">
        <f t="shared" si="103"/>
        <v>0.10596576936510438</v>
      </c>
    </row>
    <row r="354" spans="1:57" ht="12.75">
      <c r="A354" s="1"/>
      <c r="B354" s="56"/>
      <c r="C354" s="5"/>
      <c r="D354" s="5"/>
      <c r="E354" s="5"/>
      <c r="F354" s="5"/>
      <c r="G354" s="5"/>
      <c r="H354" s="5"/>
      <c r="I354" s="70"/>
      <c r="J354" s="70"/>
      <c r="K354" s="70"/>
      <c r="L354" s="70"/>
      <c r="M354" s="70"/>
      <c r="N354" s="37">
        <f t="shared" si="100"/>
        <v>1</v>
      </c>
      <c r="V354" s="39">
        <f t="shared" si="89"/>
      </c>
      <c r="W354" s="39">
        <f t="shared" si="90"/>
      </c>
      <c r="X354" s="39">
        <f t="shared" si="91"/>
      </c>
      <c r="Y354" s="39">
        <f t="shared" si="92"/>
      </c>
      <c r="Z354" s="39">
        <f t="shared" si="93"/>
      </c>
      <c r="AA354" s="39">
        <f t="shared" si="94"/>
      </c>
      <c r="AB354" s="39">
        <f t="shared" si="95"/>
      </c>
      <c r="AC354" s="39">
        <f t="shared" si="96"/>
      </c>
      <c r="AD354" s="39">
        <f t="shared" si="97"/>
      </c>
      <c r="AE354" s="39">
        <f t="shared" si="98"/>
      </c>
      <c r="AF354" s="39"/>
      <c r="AX354" s="2">
        <v>0.0026377147740104384</v>
      </c>
      <c r="AY354" s="39">
        <f t="shared" si="101"/>
        <v>-0.16603863933952134</v>
      </c>
      <c r="BA354" s="2">
        <f t="shared" si="99"/>
        <v>-0.1609551276182338</v>
      </c>
      <c r="BB354" s="37">
        <f t="shared" si="102"/>
        <v>10</v>
      </c>
      <c r="BD354" s="37">
        <f t="shared" si="104"/>
        <v>12.472455200000159</v>
      </c>
      <c r="BE354" s="2">
        <f t="shared" si="103"/>
        <v>0.10653377930590573</v>
      </c>
    </row>
    <row r="355" spans="1:57" ht="12.75">
      <c r="A355" s="1"/>
      <c r="B355" s="56"/>
      <c r="C355" s="5"/>
      <c r="D355" s="5"/>
      <c r="E355" s="5"/>
      <c r="F355" s="5"/>
      <c r="G355" s="5"/>
      <c r="H355" s="5"/>
      <c r="I355" s="70"/>
      <c r="J355" s="70"/>
      <c r="K355" s="70"/>
      <c r="L355" s="70"/>
      <c r="M355" s="70"/>
      <c r="N355" s="37">
        <f t="shared" si="100"/>
        <v>1</v>
      </c>
      <c r="V355" s="39">
        <f t="shared" si="89"/>
      </c>
      <c r="W355" s="39">
        <f t="shared" si="90"/>
      </c>
      <c r="X355" s="39">
        <f t="shared" si="91"/>
      </c>
      <c r="Y355" s="39">
        <f t="shared" si="92"/>
      </c>
      <c r="Z355" s="39">
        <f t="shared" si="93"/>
      </c>
      <c r="AA355" s="39">
        <f t="shared" si="94"/>
      </c>
      <c r="AB355" s="39">
        <f t="shared" si="95"/>
      </c>
      <c r="AC355" s="39">
        <f t="shared" si="96"/>
      </c>
      <c r="AD355" s="39">
        <f t="shared" si="97"/>
      </c>
      <c r="AE355" s="39">
        <f t="shared" si="98"/>
      </c>
      <c r="AF355" s="39"/>
      <c r="AX355" s="2">
        <v>-0.025165868099002044</v>
      </c>
      <c r="AY355" s="39">
        <f t="shared" si="101"/>
        <v>-0.17265854002357192</v>
      </c>
      <c r="BA355" s="2">
        <f t="shared" si="99"/>
        <v>-0.1609551276182338</v>
      </c>
      <c r="BB355" s="37">
        <f t="shared" si="102"/>
        <v>10</v>
      </c>
      <c r="BD355" s="37">
        <f t="shared" si="104"/>
        <v>12.48760280000016</v>
      </c>
      <c r="BE355" s="2">
        <f t="shared" si="103"/>
        <v>0.10710097825449601</v>
      </c>
    </row>
    <row r="356" spans="1:57" ht="12.75">
      <c r="A356" s="1"/>
      <c r="B356" s="56"/>
      <c r="C356" s="5"/>
      <c r="D356" s="5"/>
      <c r="E356" s="5"/>
      <c r="F356" s="5"/>
      <c r="G356" s="5"/>
      <c r="H356" s="5"/>
      <c r="I356" s="70"/>
      <c r="J356" s="70"/>
      <c r="K356" s="70"/>
      <c r="L356" s="70"/>
      <c r="M356" s="70"/>
      <c r="N356" s="37">
        <f t="shared" si="100"/>
        <v>1</v>
      </c>
      <c r="V356" s="39">
        <f t="shared" si="89"/>
      </c>
      <c r="W356" s="39">
        <f t="shared" si="90"/>
      </c>
      <c r="X356" s="39">
        <f t="shared" si="91"/>
      </c>
      <c r="Y356" s="39">
        <f t="shared" si="92"/>
      </c>
      <c r="Z356" s="39">
        <f t="shared" si="93"/>
      </c>
      <c r="AA356" s="39">
        <f t="shared" si="94"/>
      </c>
      <c r="AB356" s="39">
        <f t="shared" si="95"/>
      </c>
      <c r="AC356" s="39">
        <f t="shared" si="96"/>
      </c>
      <c r="AD356" s="39">
        <f t="shared" si="97"/>
      </c>
      <c r="AE356" s="39">
        <f t="shared" si="98"/>
      </c>
      <c r="AF356" s="39"/>
      <c r="AX356" s="2">
        <v>-0.004677571947386088</v>
      </c>
      <c r="AY356" s="39">
        <f t="shared" si="101"/>
        <v>-0.16778037427318718</v>
      </c>
      <c r="BA356" s="2">
        <f t="shared" si="99"/>
        <v>-0.1609551276182338</v>
      </c>
      <c r="BB356" s="37">
        <f t="shared" si="102"/>
        <v>10</v>
      </c>
      <c r="BD356" s="37">
        <f t="shared" si="104"/>
        <v>12.50275040000016</v>
      </c>
      <c r="BE356" s="2">
        <f t="shared" si="103"/>
        <v>0.10766732094675154</v>
      </c>
    </row>
    <row r="357" spans="1:57" ht="12.75">
      <c r="A357" s="1"/>
      <c r="B357" s="56"/>
      <c r="C357" s="5"/>
      <c r="D357" s="5"/>
      <c r="E357" s="5"/>
      <c r="F357" s="5"/>
      <c r="G357" s="5"/>
      <c r="H357" s="5"/>
      <c r="I357" s="70"/>
      <c r="J357" s="70"/>
      <c r="K357" s="70"/>
      <c r="L357" s="70"/>
      <c r="M357" s="70"/>
      <c r="N357" s="37">
        <f t="shared" si="100"/>
        <v>1</v>
      </c>
      <c r="V357" s="39">
        <f t="shared" si="89"/>
      </c>
      <c r="W357" s="39">
        <f t="shared" si="90"/>
      </c>
      <c r="X357" s="39">
        <f t="shared" si="91"/>
      </c>
      <c r="Y357" s="39">
        <f t="shared" si="92"/>
      </c>
      <c r="Z357" s="39">
        <f t="shared" si="93"/>
      </c>
      <c r="AA357" s="39">
        <f t="shared" si="94"/>
      </c>
      <c r="AB357" s="39">
        <f t="shared" si="95"/>
      </c>
      <c r="AC357" s="39">
        <f t="shared" si="96"/>
      </c>
      <c r="AD357" s="39">
        <f t="shared" si="97"/>
      </c>
      <c r="AE357" s="39">
        <f t="shared" si="98"/>
      </c>
      <c r="AF357" s="39"/>
      <c r="AX357" s="2">
        <v>-0.021666615802484204</v>
      </c>
      <c r="AY357" s="39">
        <f t="shared" si="101"/>
        <v>-0.1718253847148772</v>
      </c>
      <c r="BA357" s="2">
        <f t="shared" si="99"/>
        <v>-0.1609551276182338</v>
      </c>
      <c r="BB357" s="37">
        <f t="shared" si="102"/>
        <v>10</v>
      </c>
      <c r="BD357" s="37">
        <f t="shared" si="104"/>
        <v>12.51789800000016</v>
      </c>
      <c r="BE357" s="2">
        <f t="shared" si="103"/>
        <v>0.10823276197109694</v>
      </c>
    </row>
    <row r="358" spans="1:57" ht="12.75">
      <c r="A358" s="1"/>
      <c r="B358" s="56"/>
      <c r="C358" s="5"/>
      <c r="D358" s="5"/>
      <c r="E358" s="5"/>
      <c r="F358" s="5"/>
      <c r="G358" s="5"/>
      <c r="H358" s="5"/>
      <c r="I358" s="70"/>
      <c r="J358" s="70"/>
      <c r="K358" s="70"/>
      <c r="L358" s="70"/>
      <c r="M358" s="70"/>
      <c r="N358" s="37">
        <f t="shared" si="100"/>
        <v>1</v>
      </c>
      <c r="V358" s="39">
        <f t="shared" si="89"/>
      </c>
      <c r="W358" s="39">
        <f t="shared" si="90"/>
      </c>
      <c r="X358" s="39">
        <f t="shared" si="91"/>
      </c>
      <c r="Y358" s="39">
        <f t="shared" si="92"/>
      </c>
      <c r="Z358" s="39">
        <f t="shared" si="93"/>
      </c>
      <c r="AA358" s="39">
        <f t="shared" si="94"/>
      </c>
      <c r="AB358" s="39">
        <f t="shared" si="95"/>
      </c>
      <c r="AC358" s="39">
        <f t="shared" si="96"/>
      </c>
      <c r="AD358" s="39">
        <f t="shared" si="97"/>
      </c>
      <c r="AE358" s="39">
        <f t="shared" si="98"/>
      </c>
      <c r="AF358" s="39"/>
      <c r="AX358" s="2">
        <v>-0.0012588885158848866</v>
      </c>
      <c r="AY358" s="39">
        <f t="shared" si="101"/>
        <v>-0.16696640202759166</v>
      </c>
      <c r="BA358" s="2">
        <f t="shared" si="99"/>
        <v>-0.1609551276182338</v>
      </c>
      <c r="BB358" s="37">
        <f t="shared" si="102"/>
        <v>10</v>
      </c>
      <c r="BD358" s="37">
        <f t="shared" si="104"/>
        <v>12.533045600000161</v>
      </c>
      <c r="BE358" s="2">
        <f t="shared" si="103"/>
        <v>0.10879725577428187</v>
      </c>
    </row>
    <row r="359" spans="1:57" ht="12.75">
      <c r="A359" s="1"/>
      <c r="B359" s="56"/>
      <c r="C359" s="5"/>
      <c r="D359" s="5"/>
      <c r="E359" s="5"/>
      <c r="F359" s="5"/>
      <c r="G359" s="5"/>
      <c r="H359" s="5"/>
      <c r="I359" s="70"/>
      <c r="J359" s="70"/>
      <c r="K359" s="70"/>
      <c r="L359" s="70"/>
      <c r="M359" s="70"/>
      <c r="N359" s="37">
        <f t="shared" si="100"/>
        <v>1</v>
      </c>
      <c r="V359" s="39">
        <f t="shared" si="89"/>
      </c>
      <c r="W359" s="39">
        <f t="shared" si="90"/>
      </c>
      <c r="X359" s="39">
        <f t="shared" si="91"/>
      </c>
      <c r="Y359" s="39">
        <f t="shared" si="92"/>
      </c>
      <c r="Z359" s="39">
        <f t="shared" si="93"/>
      </c>
      <c r="AA359" s="39">
        <f t="shared" si="94"/>
      </c>
      <c r="AB359" s="39">
        <f t="shared" si="95"/>
      </c>
      <c r="AC359" s="39">
        <f t="shared" si="96"/>
      </c>
      <c r="AD359" s="39">
        <f t="shared" si="97"/>
      </c>
      <c r="AE359" s="39">
        <f t="shared" si="98"/>
      </c>
      <c r="AF359" s="39"/>
      <c r="AX359" s="2">
        <v>-0.009392681661427656</v>
      </c>
      <c r="AY359" s="39">
        <f t="shared" si="101"/>
        <v>-0.16890301944319708</v>
      </c>
      <c r="BA359" s="2">
        <f t="shared" si="99"/>
        <v>-0.1609551276182338</v>
      </c>
      <c r="BB359" s="37">
        <f t="shared" si="102"/>
        <v>10</v>
      </c>
      <c r="BD359" s="37">
        <f t="shared" si="104"/>
        <v>12.548193200000162</v>
      </c>
      <c r="BE359" s="2">
        <f t="shared" si="103"/>
        <v>0.10936075666721368</v>
      </c>
    </row>
    <row r="360" spans="1:57" ht="12.75">
      <c r="A360" s="1"/>
      <c r="B360" s="56"/>
      <c r="C360" s="5"/>
      <c r="D360" s="5"/>
      <c r="E360" s="5"/>
      <c r="F360" s="5"/>
      <c r="G360" s="5"/>
      <c r="H360" s="5"/>
      <c r="I360" s="70"/>
      <c r="J360" s="70"/>
      <c r="K360" s="70"/>
      <c r="L360" s="70"/>
      <c r="M360" s="70"/>
      <c r="N360" s="37">
        <f t="shared" si="100"/>
        <v>1</v>
      </c>
      <c r="V360" s="39">
        <f t="shared" si="89"/>
      </c>
      <c r="W360" s="39">
        <f t="shared" si="90"/>
      </c>
      <c r="X360" s="39">
        <f t="shared" si="91"/>
      </c>
      <c r="Y360" s="39">
        <f t="shared" si="92"/>
      </c>
      <c r="Z360" s="39">
        <f t="shared" si="93"/>
      </c>
      <c r="AA360" s="39">
        <f t="shared" si="94"/>
      </c>
      <c r="AB360" s="39">
        <f t="shared" si="95"/>
      </c>
      <c r="AC360" s="39">
        <f t="shared" si="96"/>
      </c>
      <c r="AD360" s="39">
        <f t="shared" si="97"/>
      </c>
      <c r="AE360" s="39">
        <f t="shared" si="98"/>
      </c>
      <c r="AF360" s="39"/>
      <c r="AX360" s="2">
        <v>0.0014969328897976586</v>
      </c>
      <c r="AY360" s="39">
        <f t="shared" si="101"/>
        <v>-0.16631025407385772</v>
      </c>
      <c r="BA360" s="2">
        <f t="shared" si="99"/>
        <v>-0.1609551276182338</v>
      </c>
      <c r="BB360" s="37">
        <f t="shared" si="102"/>
        <v>10</v>
      </c>
      <c r="BD360" s="37">
        <f t="shared" si="104"/>
        <v>12.563340800000162</v>
      </c>
      <c r="BE360" s="2">
        <f t="shared" si="103"/>
        <v>0.109923218830845</v>
      </c>
    </row>
    <row r="361" spans="1:57" ht="12.75">
      <c r="A361" s="1"/>
      <c r="B361" s="56"/>
      <c r="C361" s="5"/>
      <c r="D361" s="5"/>
      <c r="E361" s="5"/>
      <c r="F361" s="5"/>
      <c r="G361" s="5"/>
      <c r="H361" s="5"/>
      <c r="I361" s="70"/>
      <c r="J361" s="70"/>
      <c r="K361" s="70"/>
      <c r="L361" s="70"/>
      <c r="M361" s="70"/>
      <c r="N361" s="37">
        <f t="shared" si="100"/>
        <v>1</v>
      </c>
      <c r="V361" s="39">
        <f t="shared" si="89"/>
      </c>
      <c r="W361" s="39">
        <f t="shared" si="90"/>
      </c>
      <c r="X361" s="39">
        <f t="shared" si="91"/>
      </c>
      <c r="Y361" s="39">
        <f t="shared" si="92"/>
      </c>
      <c r="Z361" s="39">
        <f t="shared" si="93"/>
      </c>
      <c r="AA361" s="39">
        <f t="shared" si="94"/>
      </c>
      <c r="AB361" s="39">
        <f t="shared" si="95"/>
      </c>
      <c r="AC361" s="39">
        <f t="shared" si="96"/>
      </c>
      <c r="AD361" s="39">
        <f t="shared" si="97"/>
      </c>
      <c r="AE361" s="39">
        <f t="shared" si="98"/>
      </c>
      <c r="AF361" s="39"/>
      <c r="AX361" s="2">
        <v>0.022106082338938564</v>
      </c>
      <c r="AY361" s="39">
        <f t="shared" si="101"/>
        <v>-0.16140331372882416</v>
      </c>
      <c r="BA361" s="2">
        <f t="shared" si="99"/>
        <v>-0.1609551276182338</v>
      </c>
      <c r="BB361" s="37">
        <f t="shared" si="102"/>
        <v>10</v>
      </c>
      <c r="BD361" s="37">
        <f t="shared" si="104"/>
        <v>12.578488400000163</v>
      </c>
      <c r="BE361" s="2">
        <f t="shared" si="103"/>
        <v>0.11048459632211571</v>
      </c>
    </row>
    <row r="362" spans="1:57" ht="12.75">
      <c r="A362" s="1"/>
      <c r="B362" s="56"/>
      <c r="C362" s="5"/>
      <c r="D362" s="5"/>
      <c r="E362" s="5"/>
      <c r="F362" s="5"/>
      <c r="G362" s="5"/>
      <c r="H362" s="5"/>
      <c r="I362" s="70"/>
      <c r="J362" s="70"/>
      <c r="K362" s="70"/>
      <c r="L362" s="70"/>
      <c r="M362" s="70"/>
      <c r="N362" s="37">
        <f t="shared" si="100"/>
        <v>1</v>
      </c>
      <c r="V362" s="39">
        <f t="shared" si="89"/>
      </c>
      <c r="W362" s="39">
        <f t="shared" si="90"/>
      </c>
      <c r="X362" s="39">
        <f t="shared" si="91"/>
      </c>
      <c r="Y362" s="39">
        <f t="shared" si="92"/>
      </c>
      <c r="Z362" s="39">
        <f t="shared" si="93"/>
      </c>
      <c r="AA362" s="39">
        <f t="shared" si="94"/>
      </c>
      <c r="AB362" s="39">
        <f t="shared" si="95"/>
      </c>
      <c r="AC362" s="39">
        <f t="shared" si="96"/>
      </c>
      <c r="AD362" s="39">
        <f t="shared" si="97"/>
      </c>
      <c r="AE362" s="39">
        <f t="shared" si="98"/>
      </c>
      <c r="AF362" s="39"/>
      <c r="AX362" s="2">
        <v>-0.027788018433179722</v>
      </c>
      <c r="AY362" s="39">
        <f t="shared" si="101"/>
        <v>-0.17328286153170946</v>
      </c>
      <c r="BA362" s="2">
        <f t="shared" si="99"/>
        <v>-0.1609551276182338</v>
      </c>
      <c r="BB362" s="37">
        <f t="shared" si="102"/>
        <v>10</v>
      </c>
      <c r="BD362" s="37">
        <f t="shared" si="104"/>
        <v>12.593636000000163</v>
      </c>
      <c r="BE362" s="2">
        <f t="shared" si="103"/>
        <v>0.11104484307994765</v>
      </c>
    </row>
    <row r="363" spans="1:57" ht="12.75">
      <c r="A363" s="1"/>
      <c r="B363" s="56"/>
      <c r="C363" s="5"/>
      <c r="D363" s="5"/>
      <c r="E363" s="5"/>
      <c r="F363" s="5"/>
      <c r="G363" s="5"/>
      <c r="H363" s="5"/>
      <c r="I363" s="70"/>
      <c r="J363" s="70"/>
      <c r="K363" s="70"/>
      <c r="L363" s="70"/>
      <c r="M363" s="70"/>
      <c r="N363" s="37">
        <f t="shared" si="100"/>
        <v>1</v>
      </c>
      <c r="V363" s="39">
        <f t="shared" si="89"/>
      </c>
      <c r="W363" s="39">
        <f t="shared" si="90"/>
      </c>
      <c r="X363" s="39">
        <f t="shared" si="91"/>
      </c>
      <c r="Y363" s="39">
        <f t="shared" si="92"/>
      </c>
      <c r="Z363" s="39">
        <f t="shared" si="93"/>
      </c>
      <c r="AA363" s="39">
        <f t="shared" si="94"/>
      </c>
      <c r="AB363" s="39">
        <f t="shared" si="95"/>
      </c>
      <c r="AC363" s="39">
        <f t="shared" si="96"/>
      </c>
      <c r="AD363" s="39">
        <f t="shared" si="97"/>
      </c>
      <c r="AE363" s="39">
        <f t="shared" si="98"/>
      </c>
      <c r="AF363" s="39"/>
      <c r="AX363" s="2">
        <v>0.020787682729575492</v>
      </c>
      <c r="AY363" s="39">
        <f t="shared" si="101"/>
        <v>-0.16171721839772013</v>
      </c>
      <c r="BA363" s="2">
        <f t="shared" si="99"/>
        <v>-0.1609551276182338</v>
      </c>
      <c r="BB363" s="37">
        <f t="shared" si="102"/>
        <v>10</v>
      </c>
      <c r="BD363" s="37">
        <f t="shared" si="104"/>
        <v>12.608783600000164</v>
      </c>
      <c r="BE363" s="2">
        <f t="shared" si="103"/>
        <v>0.11160391293129132</v>
      </c>
    </row>
    <row r="364" spans="1:57" ht="12.75">
      <c r="A364" s="1"/>
      <c r="B364" s="56"/>
      <c r="C364" s="5"/>
      <c r="D364" s="5"/>
      <c r="E364" s="5"/>
      <c r="F364" s="5"/>
      <c r="G364" s="5"/>
      <c r="H364" s="5"/>
      <c r="I364" s="70"/>
      <c r="J364" s="70"/>
      <c r="K364" s="70"/>
      <c r="L364" s="70"/>
      <c r="M364" s="70"/>
      <c r="N364" s="37">
        <f t="shared" si="100"/>
        <v>1</v>
      </c>
      <c r="V364" s="39">
        <f t="shared" si="89"/>
      </c>
      <c r="W364" s="39">
        <f t="shared" si="90"/>
      </c>
      <c r="X364" s="39">
        <f t="shared" si="91"/>
      </c>
      <c r="Y364" s="39">
        <f t="shared" si="92"/>
      </c>
      <c r="Z364" s="39">
        <f t="shared" si="93"/>
      </c>
      <c r="AA364" s="39">
        <f t="shared" si="94"/>
      </c>
      <c r="AB364" s="39">
        <f t="shared" si="95"/>
      </c>
      <c r="AC364" s="39">
        <f t="shared" si="96"/>
      </c>
      <c r="AD364" s="39">
        <f t="shared" si="97"/>
      </c>
      <c r="AE364" s="39">
        <f t="shared" si="98"/>
      </c>
      <c r="AF364" s="39"/>
      <c r="AX364" s="2">
        <v>-0.015713675344096192</v>
      </c>
      <c r="AY364" s="39">
        <f t="shared" si="101"/>
        <v>-0.17040801793907054</v>
      </c>
      <c r="BA364" s="2">
        <f t="shared" si="99"/>
        <v>-0.1609551276182338</v>
      </c>
      <c r="BB364" s="37">
        <f t="shared" si="102"/>
        <v>10</v>
      </c>
      <c r="BD364" s="37">
        <f t="shared" si="104"/>
        <v>12.623931200000165</v>
      </c>
      <c r="BE364" s="2">
        <f t="shared" si="103"/>
        <v>0.1121617595972239</v>
      </c>
    </row>
    <row r="365" spans="1:57" ht="12.75">
      <c r="A365" s="1"/>
      <c r="B365" s="56"/>
      <c r="C365" s="5"/>
      <c r="D365" s="5"/>
      <c r="E365" s="5"/>
      <c r="F365" s="5"/>
      <c r="G365" s="5"/>
      <c r="H365" s="5"/>
      <c r="I365" s="70"/>
      <c r="J365" s="70"/>
      <c r="K365" s="70"/>
      <c r="L365" s="70"/>
      <c r="M365" s="70"/>
      <c r="N365" s="37">
        <f t="shared" si="100"/>
        <v>1</v>
      </c>
      <c r="V365" s="39">
        <f t="shared" si="89"/>
      </c>
      <c r="W365" s="39">
        <f t="shared" si="90"/>
      </c>
      <c r="X365" s="39">
        <f t="shared" si="91"/>
      </c>
      <c r="Y365" s="39">
        <f t="shared" si="92"/>
      </c>
      <c r="Z365" s="39">
        <f t="shared" si="93"/>
      </c>
      <c r="AA365" s="39">
        <f t="shared" si="94"/>
      </c>
      <c r="AB365" s="39">
        <f t="shared" si="95"/>
      </c>
      <c r="AC365" s="39">
        <f t="shared" si="96"/>
      </c>
      <c r="AD365" s="39">
        <f t="shared" si="97"/>
      </c>
      <c r="AE365" s="39">
        <f t="shared" si="98"/>
      </c>
      <c r="AF365" s="39"/>
      <c r="AX365" s="2">
        <v>0.018405407879879147</v>
      </c>
      <c r="AY365" s="39">
        <f t="shared" si="101"/>
        <v>-0.16228442669526688</v>
      </c>
      <c r="BA365" s="2">
        <f t="shared" si="99"/>
        <v>-0.1609551276182338</v>
      </c>
      <c r="BB365" s="37">
        <f t="shared" si="102"/>
        <v>10</v>
      </c>
      <c r="BD365" s="37">
        <f t="shared" si="104"/>
        <v>12.639078800000165</v>
      </c>
      <c r="BE365" s="2">
        <f t="shared" si="103"/>
        <v>0.11271833669909688</v>
      </c>
    </row>
    <row r="366" spans="1:57" ht="12.75">
      <c r="A366" s="1"/>
      <c r="B366" s="56"/>
      <c r="C366" s="5"/>
      <c r="D366" s="5"/>
      <c r="E366" s="5"/>
      <c r="F366" s="5"/>
      <c r="G366" s="5"/>
      <c r="H366" s="5"/>
      <c r="I366" s="70"/>
      <c r="J366" s="70"/>
      <c r="K366" s="70"/>
      <c r="L366" s="70"/>
      <c r="M366" s="70"/>
      <c r="N366" s="37">
        <f t="shared" si="100"/>
        <v>1</v>
      </c>
      <c r="V366" s="39">
        <f t="shared" si="89"/>
      </c>
      <c r="W366" s="39">
        <f t="shared" si="90"/>
      </c>
      <c r="X366" s="39">
        <f t="shared" si="91"/>
      </c>
      <c r="Y366" s="39">
        <f t="shared" si="92"/>
      </c>
      <c r="Z366" s="39">
        <f t="shared" si="93"/>
      </c>
      <c r="AA366" s="39">
        <f t="shared" si="94"/>
      </c>
      <c r="AB366" s="39">
        <f t="shared" si="95"/>
      </c>
      <c r="AC366" s="39">
        <f t="shared" si="96"/>
      </c>
      <c r="AD366" s="39">
        <f t="shared" si="97"/>
      </c>
      <c r="AE366" s="39">
        <f t="shared" si="98"/>
      </c>
      <c r="AF366" s="39"/>
      <c r="AX366" s="2">
        <v>0.015378582110049749</v>
      </c>
      <c r="AY366" s="39">
        <f t="shared" si="101"/>
        <v>-0.16300509949760722</v>
      </c>
      <c r="BA366" s="2">
        <f t="shared" si="99"/>
        <v>-0.1609551276182338</v>
      </c>
      <c r="BB366" s="37">
        <f t="shared" si="102"/>
        <v>10</v>
      </c>
      <c r="BD366" s="37">
        <f t="shared" si="104"/>
        <v>12.654226400000166</v>
      </c>
      <c r="BE366" s="2">
        <f t="shared" si="103"/>
        <v>0.11327359776473252</v>
      </c>
    </row>
    <row r="367" spans="1:57" ht="12.75">
      <c r="A367" s="1"/>
      <c r="B367" s="56"/>
      <c r="C367" s="5"/>
      <c r="D367" s="5"/>
      <c r="E367" s="5"/>
      <c r="F367" s="5"/>
      <c r="G367" s="5"/>
      <c r="H367" s="5"/>
      <c r="I367" s="70"/>
      <c r="J367" s="70"/>
      <c r="K367" s="70"/>
      <c r="L367" s="70"/>
      <c r="M367" s="70"/>
      <c r="N367" s="37">
        <f t="shared" si="100"/>
        <v>1</v>
      </c>
      <c r="V367" s="39">
        <f t="shared" si="89"/>
      </c>
      <c r="W367" s="39">
        <f t="shared" si="90"/>
      </c>
      <c r="X367" s="39">
        <f t="shared" si="91"/>
      </c>
      <c r="Y367" s="39">
        <f t="shared" si="92"/>
      </c>
      <c r="Z367" s="39">
        <f t="shared" si="93"/>
      </c>
      <c r="AA367" s="39">
        <f t="shared" si="94"/>
      </c>
      <c r="AB367" s="39">
        <f t="shared" si="95"/>
      </c>
      <c r="AC367" s="39">
        <f t="shared" si="96"/>
      </c>
      <c r="AD367" s="39">
        <f t="shared" si="97"/>
      </c>
      <c r="AE367" s="39">
        <f t="shared" si="98"/>
      </c>
      <c r="AF367" s="39"/>
      <c r="AX367" s="2">
        <v>0.01695150608844264</v>
      </c>
      <c r="AY367" s="39">
        <f t="shared" si="101"/>
        <v>-0.16263059378846606</v>
      </c>
      <c r="BA367" s="2">
        <f t="shared" si="99"/>
        <v>-0.1609551276182338</v>
      </c>
      <c r="BB367" s="37">
        <f t="shared" si="102"/>
        <v>10</v>
      </c>
      <c r="BD367" s="37">
        <f t="shared" si="104"/>
        <v>12.669374000000166</v>
      </c>
      <c r="BE367" s="2">
        <f t="shared" si="103"/>
        <v>0.11382749623466831</v>
      </c>
    </row>
    <row r="368" spans="1:57" ht="12.75">
      <c r="A368" s="1"/>
      <c r="B368" s="56"/>
      <c r="C368" s="5"/>
      <c r="D368" s="5"/>
      <c r="E368" s="5"/>
      <c r="F368" s="5"/>
      <c r="G368" s="5"/>
      <c r="H368" s="5"/>
      <c r="I368" s="70"/>
      <c r="J368" s="70"/>
      <c r="K368" s="70"/>
      <c r="L368" s="70"/>
      <c r="M368" s="70"/>
      <c r="N368" s="37">
        <f t="shared" si="100"/>
        <v>1</v>
      </c>
      <c r="V368" s="39">
        <f t="shared" si="89"/>
      </c>
      <c r="W368" s="39">
        <f t="shared" si="90"/>
      </c>
      <c r="X368" s="39">
        <f t="shared" si="91"/>
      </c>
      <c r="Y368" s="39">
        <f t="shared" si="92"/>
      </c>
      <c r="Z368" s="39">
        <f t="shared" si="93"/>
      </c>
      <c r="AA368" s="39">
        <f t="shared" si="94"/>
      </c>
      <c r="AB368" s="39">
        <f t="shared" si="95"/>
      </c>
      <c r="AC368" s="39">
        <f t="shared" si="96"/>
      </c>
      <c r="AD368" s="39">
        <f t="shared" si="97"/>
      </c>
      <c r="AE368" s="39">
        <f t="shared" si="98"/>
      </c>
      <c r="AF368" s="39"/>
      <c r="AX368" s="2">
        <v>-0.026674703207495345</v>
      </c>
      <c r="AY368" s="39">
        <f t="shared" si="101"/>
        <v>-0.1730177864779751</v>
      </c>
      <c r="BA368" s="2">
        <f t="shared" si="99"/>
        <v>-0.1609551276182338</v>
      </c>
      <c r="BB368" s="37">
        <f t="shared" si="102"/>
        <v>10</v>
      </c>
      <c r="BD368" s="37">
        <f t="shared" si="104"/>
        <v>12.684521600000167</v>
      </c>
      <c r="BE368" s="2">
        <f t="shared" si="103"/>
        <v>0.11437998546844778</v>
      </c>
    </row>
    <row r="369" spans="1:57" ht="12.75">
      <c r="A369" s="1"/>
      <c r="B369" s="56"/>
      <c r="C369" s="5"/>
      <c r="D369" s="5"/>
      <c r="E369" s="5"/>
      <c r="F369" s="5"/>
      <c r="G369" s="5"/>
      <c r="H369" s="5"/>
      <c r="I369" s="70"/>
      <c r="J369" s="70"/>
      <c r="K369" s="70"/>
      <c r="L369" s="70"/>
      <c r="M369" s="70"/>
      <c r="N369" s="37">
        <f t="shared" si="100"/>
        <v>1</v>
      </c>
      <c r="V369" s="39">
        <f t="shared" si="89"/>
      </c>
      <c r="W369" s="39">
        <f t="shared" si="90"/>
      </c>
      <c r="X369" s="39">
        <f t="shared" si="91"/>
      </c>
      <c r="Y369" s="39">
        <f t="shared" si="92"/>
      </c>
      <c r="Z369" s="39">
        <f t="shared" si="93"/>
      </c>
      <c r="AA369" s="39">
        <f t="shared" si="94"/>
      </c>
      <c r="AB369" s="39">
        <f t="shared" si="95"/>
      </c>
      <c r="AC369" s="39">
        <f t="shared" si="96"/>
      </c>
      <c r="AD369" s="39">
        <f t="shared" si="97"/>
      </c>
      <c r="AE369" s="39">
        <f t="shared" si="98"/>
      </c>
      <c r="AF369" s="39"/>
      <c r="AX369" s="2">
        <v>0.015224768822290721</v>
      </c>
      <c r="AY369" s="39">
        <f t="shared" si="101"/>
        <v>-0.1630417217089784</v>
      </c>
      <c r="BA369" s="2">
        <f t="shared" si="99"/>
        <v>-0.1609551276182338</v>
      </c>
      <c r="BB369" s="37">
        <f t="shared" si="102"/>
        <v>10</v>
      </c>
      <c r="BD369" s="37">
        <f t="shared" si="104"/>
        <v>12.699669200000168</v>
      </c>
      <c r="BE369" s="2">
        <f t="shared" si="103"/>
        <v>0.11493101875095688</v>
      </c>
    </row>
    <row r="370" spans="1:57" ht="12.75">
      <c r="A370" s="1"/>
      <c r="B370" s="56"/>
      <c r="C370" s="5"/>
      <c r="D370" s="5"/>
      <c r="E370" s="5"/>
      <c r="F370" s="5"/>
      <c r="G370" s="5"/>
      <c r="H370" s="5"/>
      <c r="I370" s="70"/>
      <c r="J370" s="70"/>
      <c r="K370" s="70"/>
      <c r="L370" s="70"/>
      <c r="M370" s="70"/>
      <c r="N370" s="37">
        <f t="shared" si="100"/>
        <v>1</v>
      </c>
      <c r="V370" s="39">
        <f t="shared" si="89"/>
      </c>
      <c r="W370" s="39">
        <f t="shared" si="90"/>
      </c>
      <c r="X370" s="39">
        <f t="shared" si="91"/>
      </c>
      <c r="Y370" s="39">
        <f t="shared" si="92"/>
      </c>
      <c r="Z370" s="39">
        <f t="shared" si="93"/>
      </c>
      <c r="AA370" s="39">
        <f t="shared" si="94"/>
      </c>
      <c r="AB370" s="39">
        <f t="shared" si="95"/>
      </c>
      <c r="AC370" s="39">
        <f t="shared" si="96"/>
      </c>
      <c r="AD370" s="39">
        <f t="shared" si="97"/>
      </c>
      <c r="AE370" s="39">
        <f t="shared" si="98"/>
      </c>
      <c r="AF370" s="39"/>
      <c r="AX370" s="2">
        <v>0.02353984191412091</v>
      </c>
      <c r="AY370" s="39">
        <f t="shared" si="101"/>
        <v>-0.16106194240139982</v>
      </c>
      <c r="BA370" s="2">
        <f t="shared" si="99"/>
        <v>-0.1609551276182338</v>
      </c>
      <c r="BB370" s="37">
        <f t="shared" si="102"/>
        <v>10</v>
      </c>
      <c r="BD370" s="37">
        <f t="shared" si="104"/>
        <v>12.714816800000168</v>
      </c>
      <c r="BE370" s="2">
        <f t="shared" si="103"/>
        <v>0.1154805492988048</v>
      </c>
    </row>
    <row r="371" spans="1:57" ht="12.75">
      <c r="A371" s="1"/>
      <c r="B371" s="56"/>
      <c r="C371" s="5"/>
      <c r="D371" s="5"/>
      <c r="E371" s="5"/>
      <c r="F371" s="5"/>
      <c r="G371" s="5"/>
      <c r="H371" s="5"/>
      <c r="I371" s="70"/>
      <c r="J371" s="70"/>
      <c r="K371" s="70"/>
      <c r="L371" s="70"/>
      <c r="M371" s="70"/>
      <c r="N371" s="37">
        <f t="shared" si="100"/>
        <v>1</v>
      </c>
      <c r="V371" s="39">
        <f t="shared" si="89"/>
      </c>
      <c r="W371" s="39">
        <f t="shared" si="90"/>
      </c>
      <c r="X371" s="39">
        <f t="shared" si="91"/>
      </c>
      <c r="Y371" s="39">
        <f t="shared" si="92"/>
      </c>
      <c r="Z371" s="39">
        <f t="shared" si="93"/>
      </c>
      <c r="AA371" s="39">
        <f t="shared" si="94"/>
      </c>
      <c r="AB371" s="39">
        <f t="shared" si="95"/>
      </c>
      <c r="AC371" s="39">
        <f t="shared" si="96"/>
      </c>
      <c r="AD371" s="39">
        <f t="shared" si="97"/>
      </c>
      <c r="AE371" s="39">
        <f t="shared" si="98"/>
      </c>
      <c r="AF371" s="39"/>
      <c r="AX371" s="2">
        <v>0.025314188055055392</v>
      </c>
      <c r="AY371" s="39">
        <f t="shared" si="101"/>
        <v>-0.16063947903451065</v>
      </c>
      <c r="BA371" s="2">
        <f t="shared" si="99"/>
        <v>-0.1609551276182338</v>
      </c>
      <c r="BB371" s="37">
        <f t="shared" si="102"/>
        <v>10</v>
      </c>
      <c r="BD371" s="37">
        <f t="shared" si="104"/>
        <v>12.729964400000169</v>
      </c>
      <c r="BE371" s="2">
        <f t="shared" si="103"/>
        <v>0.11602853026674782</v>
      </c>
    </row>
    <row r="372" spans="1:57" ht="12.75">
      <c r="A372" s="1"/>
      <c r="B372" s="56"/>
      <c r="C372" s="5"/>
      <c r="D372" s="5"/>
      <c r="E372" s="5"/>
      <c r="F372" s="5"/>
      <c r="G372" s="5"/>
      <c r="H372" s="5"/>
      <c r="I372" s="70"/>
      <c r="J372" s="70"/>
      <c r="K372" s="70"/>
      <c r="L372" s="70"/>
      <c r="M372" s="70"/>
      <c r="N372" s="37">
        <f t="shared" si="100"/>
        <v>1</v>
      </c>
      <c r="V372" s="39">
        <f t="shared" si="89"/>
      </c>
      <c r="W372" s="39">
        <f t="shared" si="90"/>
      </c>
      <c r="X372" s="39">
        <f t="shared" si="91"/>
      </c>
      <c r="Y372" s="39">
        <f t="shared" si="92"/>
      </c>
      <c r="Z372" s="39">
        <f t="shared" si="93"/>
      </c>
      <c r="AA372" s="39">
        <f t="shared" si="94"/>
      </c>
      <c r="AB372" s="39">
        <f t="shared" si="95"/>
      </c>
      <c r="AC372" s="39">
        <f t="shared" si="96"/>
      </c>
      <c r="AD372" s="39">
        <f t="shared" si="97"/>
      </c>
      <c r="AE372" s="39">
        <f t="shared" si="98"/>
      </c>
      <c r="AF372" s="39"/>
      <c r="AX372" s="2">
        <v>0.003549607837153232</v>
      </c>
      <c r="AY372" s="39">
        <f t="shared" si="101"/>
        <v>-0.16582152194353497</v>
      </c>
      <c r="BA372" s="2">
        <f t="shared" si="99"/>
        <v>-0.1609551276182338</v>
      </c>
      <c r="BB372" s="37">
        <f t="shared" si="102"/>
        <v>10</v>
      </c>
      <c r="BD372" s="37">
        <f t="shared" si="104"/>
        <v>12.74511200000017</v>
      </c>
      <c r="BE372" s="2">
        <f t="shared" si="103"/>
        <v>0.11657491475415535</v>
      </c>
    </row>
    <row r="373" spans="1:57" ht="12.75">
      <c r="A373" s="1"/>
      <c r="B373" s="56"/>
      <c r="C373" s="5"/>
      <c r="D373" s="5"/>
      <c r="E373" s="5"/>
      <c r="F373" s="5"/>
      <c r="G373" s="5"/>
      <c r="H373" s="5"/>
      <c r="I373" s="70"/>
      <c r="J373" s="70"/>
      <c r="K373" s="70"/>
      <c r="L373" s="70"/>
      <c r="M373" s="70"/>
      <c r="N373" s="37">
        <f t="shared" si="100"/>
        <v>1</v>
      </c>
      <c r="V373" s="39">
        <f t="shared" si="89"/>
      </c>
      <c r="W373" s="39">
        <f t="shared" si="90"/>
      </c>
      <c r="X373" s="39">
        <f t="shared" si="91"/>
      </c>
      <c r="Y373" s="39">
        <f t="shared" si="92"/>
      </c>
      <c r="Z373" s="39">
        <f t="shared" si="93"/>
      </c>
      <c r="AA373" s="39">
        <f t="shared" si="94"/>
      </c>
      <c r="AB373" s="39">
        <f t="shared" si="95"/>
      </c>
      <c r="AC373" s="39">
        <f t="shared" si="96"/>
      </c>
      <c r="AD373" s="39">
        <f t="shared" si="97"/>
      </c>
      <c r="AE373" s="39">
        <f t="shared" si="98"/>
      </c>
      <c r="AF373" s="39"/>
      <c r="AX373" s="2">
        <v>0.017008270516068</v>
      </c>
      <c r="AY373" s="39">
        <f t="shared" si="101"/>
        <v>-0.16261707844855525</v>
      </c>
      <c r="BA373" s="2">
        <f t="shared" si="99"/>
        <v>-0.1609551276182338</v>
      </c>
      <c r="BB373" s="37">
        <f t="shared" si="102"/>
        <v>10</v>
      </c>
      <c r="BD373" s="37">
        <f t="shared" si="104"/>
        <v>12.76025960000017</v>
      </c>
      <c r="BE373" s="2">
        <f t="shared" si="103"/>
        <v>0.1171196558115163</v>
      </c>
    </row>
    <row r="374" spans="1:57" ht="12.75">
      <c r="A374" s="1"/>
      <c r="B374" s="56"/>
      <c r="C374" s="5"/>
      <c r="D374" s="5"/>
      <c r="E374" s="5"/>
      <c r="F374" s="5"/>
      <c r="G374" s="5"/>
      <c r="H374" s="5"/>
      <c r="I374" s="70"/>
      <c r="J374" s="70"/>
      <c r="K374" s="70"/>
      <c r="L374" s="70"/>
      <c r="M374" s="70"/>
      <c r="N374" s="37">
        <f t="shared" si="100"/>
        <v>1</v>
      </c>
      <c r="V374" s="39">
        <f t="shared" si="89"/>
      </c>
      <c r="W374" s="39">
        <f t="shared" si="90"/>
      </c>
      <c r="X374" s="39">
        <f t="shared" si="91"/>
      </c>
      <c r="Y374" s="39">
        <f t="shared" si="92"/>
      </c>
      <c r="Z374" s="39">
        <f t="shared" si="93"/>
      </c>
      <c r="AA374" s="39">
        <f t="shared" si="94"/>
      </c>
      <c r="AB374" s="39">
        <f t="shared" si="95"/>
      </c>
      <c r="AC374" s="39">
        <f t="shared" si="96"/>
      </c>
      <c r="AD374" s="39">
        <f t="shared" si="97"/>
      </c>
      <c r="AE374" s="39">
        <f t="shared" si="98"/>
      </c>
      <c r="AF374" s="39"/>
      <c r="AX374" s="2">
        <v>-0.014375133518478958</v>
      </c>
      <c r="AY374" s="39">
        <f t="shared" si="101"/>
        <v>-0.17008931750439976</v>
      </c>
      <c r="BA374" s="2">
        <f t="shared" si="99"/>
        <v>-0.1609551276182338</v>
      </c>
      <c r="BB374" s="37">
        <f t="shared" si="102"/>
        <v>10</v>
      </c>
      <c r="BD374" s="37">
        <f t="shared" si="104"/>
        <v>12.77540720000017</v>
      </c>
      <c r="BE374" s="2">
        <f t="shared" si="103"/>
        <v>0.11766270644698587</v>
      </c>
    </row>
    <row r="375" spans="1:57" ht="12.75">
      <c r="A375" s="1"/>
      <c r="B375" s="56"/>
      <c r="C375" s="5"/>
      <c r="D375" s="5"/>
      <c r="E375" s="5"/>
      <c r="F375" s="5"/>
      <c r="G375" s="5"/>
      <c r="H375" s="5"/>
      <c r="I375" s="70"/>
      <c r="J375" s="70"/>
      <c r="K375" s="70"/>
      <c r="L375" s="70"/>
      <c r="M375" s="70"/>
      <c r="N375" s="37">
        <f t="shared" si="100"/>
        <v>1</v>
      </c>
      <c r="V375" s="39">
        <f t="shared" si="89"/>
      </c>
      <c r="W375" s="39">
        <f t="shared" si="90"/>
      </c>
      <c r="X375" s="39">
        <f t="shared" si="91"/>
      </c>
      <c r="Y375" s="39">
        <f t="shared" si="92"/>
      </c>
      <c r="Z375" s="39">
        <f t="shared" si="93"/>
      </c>
      <c r="AA375" s="39">
        <f t="shared" si="94"/>
      </c>
      <c r="AB375" s="39">
        <f t="shared" si="95"/>
      </c>
      <c r="AC375" s="39">
        <f t="shared" si="96"/>
      </c>
      <c r="AD375" s="39">
        <f t="shared" si="97"/>
      </c>
      <c r="AE375" s="39">
        <f t="shared" si="98"/>
      </c>
      <c r="AF375" s="39"/>
      <c r="AX375" s="2">
        <v>-0.01766380809961241</v>
      </c>
      <c r="AY375" s="39">
        <f t="shared" si="101"/>
        <v>-0.1708723352618125</v>
      </c>
      <c r="BA375" s="2">
        <f t="shared" si="99"/>
        <v>-0.1609551276182338</v>
      </c>
      <c r="BB375" s="37">
        <f t="shared" si="102"/>
        <v>10</v>
      </c>
      <c r="BD375" s="37">
        <f t="shared" si="104"/>
        <v>12.790554800000171</v>
      </c>
      <c r="BE375" s="2">
        <f t="shared" si="103"/>
        <v>0.11820401963296966</v>
      </c>
    </row>
    <row r="376" spans="1:57" ht="12.75">
      <c r="A376" s="1"/>
      <c r="B376" s="56"/>
      <c r="C376" s="5"/>
      <c r="D376" s="5"/>
      <c r="E376" s="5"/>
      <c r="F376" s="5"/>
      <c r="G376" s="5"/>
      <c r="H376" s="5"/>
      <c r="I376" s="70"/>
      <c r="J376" s="70"/>
      <c r="K376" s="70"/>
      <c r="L376" s="70"/>
      <c r="M376" s="70"/>
      <c r="N376" s="37">
        <f t="shared" si="100"/>
        <v>1</v>
      </c>
      <c r="V376" s="39">
        <f t="shared" si="89"/>
      </c>
      <c r="W376" s="39">
        <f t="shared" si="90"/>
      </c>
      <c r="X376" s="39">
        <f t="shared" si="91"/>
      </c>
      <c r="Y376" s="39">
        <f t="shared" si="92"/>
      </c>
      <c r="Z376" s="39">
        <f t="shared" si="93"/>
      </c>
      <c r="AA376" s="39">
        <f t="shared" si="94"/>
      </c>
      <c r="AB376" s="39">
        <f t="shared" si="95"/>
      </c>
      <c r="AC376" s="39">
        <f t="shared" si="96"/>
      </c>
      <c r="AD376" s="39">
        <f t="shared" si="97"/>
      </c>
      <c r="AE376" s="39">
        <f t="shared" si="98"/>
      </c>
      <c r="AF376" s="39"/>
      <c r="AX376" s="2">
        <v>-0.01411694692831202</v>
      </c>
      <c r="AY376" s="39">
        <f t="shared" si="101"/>
        <v>-0.17002784450674097</v>
      </c>
      <c r="BA376" s="2">
        <f t="shared" si="99"/>
        <v>-0.1609551276182338</v>
      </c>
      <c r="BB376" s="37">
        <f t="shared" si="102"/>
        <v>10</v>
      </c>
      <c r="BD376" s="37">
        <f t="shared" si="104"/>
        <v>12.805702400000172</v>
      </c>
      <c r="BE376" s="2">
        <f t="shared" si="103"/>
        <v>0.11874354831274567</v>
      </c>
    </row>
    <row r="377" spans="1:57" ht="12.75">
      <c r="A377" s="1"/>
      <c r="B377" s="56"/>
      <c r="C377" s="5"/>
      <c r="D377" s="5"/>
      <c r="E377" s="5"/>
      <c r="F377" s="5"/>
      <c r="G377" s="5"/>
      <c r="H377" s="5"/>
      <c r="I377" s="70"/>
      <c r="J377" s="70"/>
      <c r="K377" s="70"/>
      <c r="L377" s="70"/>
      <c r="M377" s="70"/>
      <c r="N377" s="37">
        <f t="shared" si="100"/>
        <v>1</v>
      </c>
      <c r="V377" s="39">
        <f t="shared" si="89"/>
      </c>
      <c r="W377" s="39">
        <f t="shared" si="90"/>
      </c>
      <c r="X377" s="39">
        <f t="shared" si="91"/>
      </c>
      <c r="Y377" s="39">
        <f t="shared" si="92"/>
      </c>
      <c r="Z377" s="39">
        <f t="shared" si="93"/>
      </c>
      <c r="AA377" s="39">
        <f t="shared" si="94"/>
      </c>
      <c r="AB377" s="39">
        <f t="shared" si="95"/>
      </c>
      <c r="AC377" s="39">
        <f t="shared" si="96"/>
      </c>
      <c r="AD377" s="39">
        <f t="shared" si="97"/>
      </c>
      <c r="AE377" s="39">
        <f t="shared" si="98"/>
      </c>
      <c r="AF377" s="39"/>
      <c r="AX377" s="2">
        <v>0.020077211828974276</v>
      </c>
      <c r="AY377" s="39">
        <f t="shared" si="101"/>
        <v>-0.16188637813595852</v>
      </c>
      <c r="BA377" s="2">
        <f t="shared" si="99"/>
        <v>-0.1609551276182338</v>
      </c>
      <c r="BB377" s="37">
        <f t="shared" si="102"/>
        <v>10</v>
      </c>
      <c r="BD377" s="37">
        <f t="shared" si="104"/>
        <v>12.820850000000172</v>
      </c>
      <c r="BE377" s="2">
        <f t="shared" si="103"/>
        <v>0.11928124540712184</v>
      </c>
    </row>
    <row r="378" spans="1:57" ht="12.75">
      <c r="A378" s="1"/>
      <c r="B378" s="56"/>
      <c r="C378" s="5"/>
      <c r="D378" s="5"/>
      <c r="E378" s="5"/>
      <c r="F378" s="5"/>
      <c r="G378" s="5"/>
      <c r="H378" s="5"/>
      <c r="I378" s="70"/>
      <c r="J378" s="70"/>
      <c r="K378" s="70"/>
      <c r="L378" s="70"/>
      <c r="M378" s="70"/>
      <c r="N378" s="37">
        <f t="shared" si="100"/>
        <v>1</v>
      </c>
      <c r="V378" s="39">
        <f t="shared" si="89"/>
      </c>
      <c r="W378" s="39">
        <f t="shared" si="90"/>
      </c>
      <c r="X378" s="39">
        <f t="shared" si="91"/>
      </c>
      <c r="Y378" s="39">
        <f t="shared" si="92"/>
      </c>
      <c r="Z378" s="39">
        <f t="shared" si="93"/>
      </c>
      <c r="AA378" s="39">
        <f t="shared" si="94"/>
      </c>
      <c r="AB378" s="39">
        <f t="shared" si="95"/>
      </c>
      <c r="AC378" s="39">
        <f t="shared" si="96"/>
      </c>
      <c r="AD378" s="39">
        <f t="shared" si="97"/>
      </c>
      <c r="AE378" s="39">
        <f t="shared" si="98"/>
      </c>
      <c r="AF378" s="39"/>
      <c r="AX378" s="2">
        <v>-0.024607379375591296</v>
      </c>
      <c r="AY378" s="39">
        <f t="shared" si="101"/>
        <v>-0.17252556651799794</v>
      </c>
      <c r="BA378" s="2">
        <f t="shared" si="99"/>
        <v>-0.1609551276182338</v>
      </c>
      <c r="BB378" s="37">
        <f t="shared" si="102"/>
        <v>10</v>
      </c>
      <c r="BD378" s="37">
        <f t="shared" si="104"/>
        <v>12.835997600000173</v>
      </c>
      <c r="BE378" s="2">
        <f t="shared" si="103"/>
        <v>0.11981706382112814</v>
      </c>
    </row>
    <row r="379" spans="1:57" ht="12.75">
      <c r="A379" s="1"/>
      <c r="B379" s="56"/>
      <c r="C379" s="5"/>
      <c r="D379" s="5"/>
      <c r="E379" s="5"/>
      <c r="F379" s="5"/>
      <c r="G379" s="5"/>
      <c r="H379" s="5"/>
      <c r="I379" s="70"/>
      <c r="J379" s="70"/>
      <c r="K379" s="70"/>
      <c r="L379" s="70"/>
      <c r="M379" s="70"/>
      <c r="N379" s="37">
        <f t="shared" si="100"/>
        <v>1</v>
      </c>
      <c r="V379" s="39">
        <f t="shared" si="89"/>
      </c>
      <c r="W379" s="39">
        <f t="shared" si="90"/>
      </c>
      <c r="X379" s="39">
        <f t="shared" si="91"/>
      </c>
      <c r="Y379" s="39">
        <f t="shared" si="92"/>
      </c>
      <c r="Z379" s="39">
        <f t="shared" si="93"/>
      </c>
      <c r="AA379" s="39">
        <f t="shared" si="94"/>
      </c>
      <c r="AB379" s="39">
        <f t="shared" si="95"/>
      </c>
      <c r="AC379" s="39">
        <f t="shared" si="96"/>
      </c>
      <c r="AD379" s="39">
        <f t="shared" si="97"/>
      </c>
      <c r="AE379" s="39">
        <f t="shared" si="98"/>
      </c>
      <c r="AF379" s="39"/>
      <c r="AX379" s="2">
        <v>-0.011432538834803309</v>
      </c>
      <c r="AY379" s="39">
        <f t="shared" si="101"/>
        <v>-0.16938869972257223</v>
      </c>
      <c r="BA379" s="2">
        <f t="shared" si="99"/>
        <v>-0.1609551276182338</v>
      </c>
      <c r="BB379" s="37">
        <f t="shared" si="102"/>
        <v>10</v>
      </c>
      <c r="BD379" s="37">
        <f t="shared" si="104"/>
        <v>12.851145200000174</v>
      </c>
      <c r="BE379" s="2">
        <f t="shared" si="103"/>
        <v>0.12035095645074187</v>
      </c>
    </row>
    <row r="380" spans="1:57" ht="12.75">
      <c r="A380" s="1"/>
      <c r="B380" s="56"/>
      <c r="C380" s="5"/>
      <c r="D380" s="5"/>
      <c r="E380" s="5"/>
      <c r="F380" s="5"/>
      <c r="G380" s="5"/>
      <c r="H380" s="5"/>
      <c r="I380" s="70"/>
      <c r="J380" s="70"/>
      <c r="K380" s="70"/>
      <c r="L380" s="70"/>
      <c r="M380" s="70"/>
      <c r="N380" s="37">
        <f t="shared" si="100"/>
        <v>1</v>
      </c>
      <c r="V380" s="39">
        <f t="shared" si="89"/>
      </c>
      <c r="W380" s="39">
        <f t="shared" si="90"/>
      </c>
      <c r="X380" s="39">
        <f t="shared" si="91"/>
      </c>
      <c r="Y380" s="39">
        <f t="shared" si="92"/>
      </c>
      <c r="Z380" s="39">
        <f t="shared" si="93"/>
      </c>
      <c r="AA380" s="39">
        <f t="shared" si="94"/>
      </c>
      <c r="AB380" s="39">
        <f t="shared" si="95"/>
      </c>
      <c r="AC380" s="39">
        <f t="shared" si="96"/>
      </c>
      <c r="AD380" s="39">
        <f t="shared" si="97"/>
      </c>
      <c r="AE380" s="39">
        <f t="shared" si="98"/>
      </c>
      <c r="AF380" s="39"/>
      <c r="AX380" s="2">
        <v>0.0032016968291268683</v>
      </c>
      <c r="AY380" s="39">
        <f t="shared" si="101"/>
        <v>-0.16590435789782695</v>
      </c>
      <c r="BA380" s="2">
        <f t="shared" si="99"/>
        <v>-0.1609551276182338</v>
      </c>
      <c r="BB380" s="37">
        <f t="shared" si="102"/>
        <v>10</v>
      </c>
      <c r="BD380" s="37">
        <f t="shared" si="104"/>
        <v>12.866292800000174</v>
      </c>
      <c r="BE380" s="2">
        <f t="shared" si="103"/>
        <v>0.12088287618964516</v>
      </c>
    </row>
    <row r="381" spans="1:57" ht="12.75">
      <c r="A381" s="1"/>
      <c r="B381" s="56"/>
      <c r="C381" s="5"/>
      <c r="D381" s="5"/>
      <c r="E381" s="5"/>
      <c r="F381" s="5"/>
      <c r="G381" s="5"/>
      <c r="H381" s="5"/>
      <c r="I381" s="70"/>
      <c r="J381" s="70"/>
      <c r="K381" s="70"/>
      <c r="L381" s="70"/>
      <c r="M381" s="70"/>
      <c r="N381" s="37">
        <f t="shared" si="100"/>
        <v>1</v>
      </c>
      <c r="V381" s="39">
        <f t="shared" si="89"/>
      </c>
      <c r="W381" s="39">
        <f t="shared" si="90"/>
      </c>
      <c r="X381" s="39">
        <f t="shared" si="91"/>
      </c>
      <c r="Y381" s="39">
        <f t="shared" si="92"/>
      </c>
      <c r="Z381" s="39">
        <f t="shared" si="93"/>
      </c>
      <c r="AA381" s="39">
        <f t="shared" si="94"/>
      </c>
      <c r="AB381" s="39">
        <f t="shared" si="95"/>
      </c>
      <c r="AC381" s="39">
        <f t="shared" si="96"/>
      </c>
      <c r="AD381" s="39">
        <f t="shared" si="97"/>
      </c>
      <c r="AE381" s="39">
        <f t="shared" si="98"/>
      </c>
      <c r="AF381" s="39"/>
      <c r="AX381" s="2">
        <v>-0.027762382885219886</v>
      </c>
      <c r="AY381" s="39">
        <f t="shared" si="101"/>
        <v>-0.17327675782981428</v>
      </c>
      <c r="BA381" s="2">
        <f t="shared" si="99"/>
        <v>-0.1609551276182338</v>
      </c>
      <c r="BB381" s="37">
        <f t="shared" si="102"/>
        <v>10</v>
      </c>
      <c r="BD381" s="37">
        <f t="shared" si="104"/>
        <v>12.881440400000175</v>
      </c>
      <c r="BE381" s="2">
        <f t="shared" si="103"/>
        <v>0.12141277593601284</v>
      </c>
    </row>
    <row r="382" spans="1:57" ht="12.75">
      <c r="A382" s="1"/>
      <c r="B382" s="56"/>
      <c r="C382" s="5"/>
      <c r="D382" s="5"/>
      <c r="E382" s="5"/>
      <c r="F382" s="5"/>
      <c r="G382" s="5"/>
      <c r="H382" s="5"/>
      <c r="I382" s="70"/>
      <c r="J382" s="70"/>
      <c r="K382" s="70"/>
      <c r="L382" s="70"/>
      <c r="M382" s="70"/>
      <c r="N382" s="37">
        <f t="shared" si="100"/>
        <v>1</v>
      </c>
      <c r="V382" s="39">
        <f t="shared" si="89"/>
      </c>
      <c r="W382" s="39">
        <f t="shared" si="90"/>
      </c>
      <c r="X382" s="39">
        <f t="shared" si="91"/>
      </c>
      <c r="Y382" s="39">
        <f t="shared" si="92"/>
      </c>
      <c r="Z382" s="39">
        <f t="shared" si="93"/>
      </c>
      <c r="AA382" s="39">
        <f t="shared" si="94"/>
      </c>
      <c r="AB382" s="39">
        <f t="shared" si="95"/>
      </c>
      <c r="AC382" s="39">
        <f t="shared" si="96"/>
      </c>
      <c r="AD382" s="39">
        <f t="shared" si="97"/>
      </c>
      <c r="AE382" s="39">
        <f t="shared" si="98"/>
      </c>
      <c r="AF382" s="39"/>
      <c r="AX382" s="2">
        <v>0.010117801446577347</v>
      </c>
      <c r="AY382" s="39">
        <f t="shared" si="101"/>
        <v>-0.1642576663222435</v>
      </c>
      <c r="BA382" s="2">
        <f t="shared" si="99"/>
        <v>-0.1609551276182338</v>
      </c>
      <c r="BB382" s="37">
        <f t="shared" si="102"/>
        <v>10</v>
      </c>
      <c r="BD382" s="37">
        <f t="shared" si="104"/>
        <v>12.896588000000175</v>
      </c>
      <c r="BE382" s="2">
        <f t="shared" si="103"/>
        <v>0.12194060859932992</v>
      </c>
    </row>
    <row r="383" spans="1:57" ht="12.75">
      <c r="A383" s="1"/>
      <c r="B383" s="56"/>
      <c r="C383" s="5"/>
      <c r="D383" s="5"/>
      <c r="E383" s="5"/>
      <c r="F383" s="5"/>
      <c r="G383" s="5"/>
      <c r="H383" s="5"/>
      <c r="I383" s="70"/>
      <c r="J383" s="70"/>
      <c r="K383" s="70"/>
      <c r="L383" s="70"/>
      <c r="M383" s="70"/>
      <c r="N383" s="37">
        <f t="shared" si="100"/>
        <v>1</v>
      </c>
      <c r="V383" s="39">
        <f t="shared" si="89"/>
      </c>
      <c r="W383" s="39">
        <f t="shared" si="90"/>
      </c>
      <c r="X383" s="39">
        <f t="shared" si="91"/>
      </c>
      <c r="Y383" s="39">
        <f t="shared" si="92"/>
      </c>
      <c r="Z383" s="39">
        <f t="shared" si="93"/>
      </c>
      <c r="AA383" s="39">
        <f t="shared" si="94"/>
      </c>
      <c r="AB383" s="39">
        <f t="shared" si="95"/>
      </c>
      <c r="AC383" s="39">
        <f t="shared" si="96"/>
      </c>
      <c r="AD383" s="39">
        <f t="shared" si="97"/>
      </c>
      <c r="AE383" s="39">
        <f t="shared" si="98"/>
      </c>
      <c r="AF383" s="39"/>
      <c r="AX383" s="2">
        <v>0.020106509598071233</v>
      </c>
      <c r="AY383" s="39">
        <f t="shared" si="101"/>
        <v>-0.16187940247664973</v>
      </c>
      <c r="BA383" s="2">
        <f t="shared" si="99"/>
        <v>-0.1609551276182338</v>
      </c>
      <c r="BB383" s="37">
        <f t="shared" si="102"/>
        <v>10</v>
      </c>
      <c r="BD383" s="37">
        <f t="shared" si="104"/>
        <v>12.911735600000176</v>
      </c>
      <c r="BE383" s="2">
        <f t="shared" si="103"/>
        <v>0.12246632710723666</v>
      </c>
    </row>
    <row r="384" spans="1:57" ht="12.75">
      <c r="A384" s="1"/>
      <c r="B384" s="56"/>
      <c r="C384" s="5"/>
      <c r="D384" s="5"/>
      <c r="E384" s="5"/>
      <c r="F384" s="5"/>
      <c r="G384" s="5"/>
      <c r="H384" s="5"/>
      <c r="I384" s="70"/>
      <c r="J384" s="70"/>
      <c r="K384" s="70"/>
      <c r="L384" s="70"/>
      <c r="M384" s="70"/>
      <c r="N384" s="37">
        <f t="shared" si="100"/>
        <v>1</v>
      </c>
      <c r="V384" s="39">
        <f t="shared" si="89"/>
      </c>
      <c r="W384" s="39">
        <f t="shared" si="90"/>
      </c>
      <c r="X384" s="39">
        <f t="shared" si="91"/>
      </c>
      <c r="Y384" s="39">
        <f t="shared" si="92"/>
      </c>
      <c r="Z384" s="39">
        <f t="shared" si="93"/>
      </c>
      <c r="AA384" s="39">
        <f t="shared" si="94"/>
      </c>
      <c r="AB384" s="39">
        <f t="shared" si="95"/>
      </c>
      <c r="AC384" s="39">
        <f t="shared" si="96"/>
      </c>
      <c r="AD384" s="39">
        <f t="shared" si="97"/>
      </c>
      <c r="AE384" s="39">
        <f t="shared" si="98"/>
      </c>
      <c r="AF384" s="39"/>
      <c r="AX384" s="2">
        <v>0.013446760460219122</v>
      </c>
      <c r="AY384" s="39">
        <f t="shared" si="101"/>
        <v>-0.16346505703328118</v>
      </c>
      <c r="BA384" s="2">
        <f t="shared" si="99"/>
        <v>-0.1609551276182338</v>
      </c>
      <c r="BB384" s="37">
        <f t="shared" si="102"/>
        <v>10</v>
      </c>
      <c r="BD384" s="37">
        <f t="shared" si="104"/>
        <v>12.926883200000177</v>
      </c>
      <c r="BE384" s="2">
        <f t="shared" si="103"/>
        <v>0.12298988441240062</v>
      </c>
    </row>
    <row r="385" spans="1:57" ht="12.75">
      <c r="A385" s="1"/>
      <c r="B385" s="56"/>
      <c r="C385" s="5"/>
      <c r="D385" s="5"/>
      <c r="E385" s="5"/>
      <c r="F385" s="5"/>
      <c r="G385" s="5"/>
      <c r="H385" s="5"/>
      <c r="I385" s="70"/>
      <c r="J385" s="70"/>
      <c r="K385" s="70"/>
      <c r="L385" s="70"/>
      <c r="M385" s="70"/>
      <c r="N385" s="37">
        <f t="shared" si="100"/>
        <v>1</v>
      </c>
      <c r="V385" s="39">
        <f t="shared" si="89"/>
      </c>
      <c r="W385" s="39">
        <f t="shared" si="90"/>
      </c>
      <c r="X385" s="39">
        <f t="shared" si="91"/>
      </c>
      <c r="Y385" s="39">
        <f t="shared" si="92"/>
      </c>
      <c r="Z385" s="39">
        <f t="shared" si="93"/>
      </c>
      <c r="AA385" s="39">
        <f t="shared" si="94"/>
      </c>
      <c r="AB385" s="39">
        <f t="shared" si="95"/>
      </c>
      <c r="AC385" s="39">
        <f t="shared" si="96"/>
      </c>
      <c r="AD385" s="39">
        <f t="shared" si="97"/>
      </c>
      <c r="AE385" s="39">
        <f t="shared" si="98"/>
      </c>
      <c r="AF385" s="39"/>
      <c r="AX385" s="2">
        <v>0.010945463423566393</v>
      </c>
      <c r="AY385" s="39">
        <f t="shared" si="101"/>
        <v>-0.1640606039467699</v>
      </c>
      <c r="BA385" s="2">
        <f t="shared" si="99"/>
        <v>-0.1609551276182338</v>
      </c>
      <c r="BB385" s="37">
        <f t="shared" si="102"/>
        <v>10</v>
      </c>
      <c r="BD385" s="37">
        <f t="shared" si="104"/>
        <v>12.942030800000177</v>
      </c>
      <c r="BE385" s="2">
        <f t="shared" si="103"/>
        <v>0.12351123349941373</v>
      </c>
    </row>
    <row r="386" spans="1:57" ht="12.75">
      <c r="A386" s="1"/>
      <c r="B386" s="56"/>
      <c r="C386" s="5"/>
      <c r="D386" s="5"/>
      <c r="E386" s="5"/>
      <c r="F386" s="5"/>
      <c r="G386" s="5"/>
      <c r="H386" s="5"/>
      <c r="I386" s="70"/>
      <c r="J386" s="70"/>
      <c r="K386" s="70"/>
      <c r="L386" s="70"/>
      <c r="M386" s="70"/>
      <c r="N386" s="37">
        <f t="shared" si="100"/>
        <v>1</v>
      </c>
      <c r="V386" s="39">
        <f aca="true" t="shared" si="105" ref="V386:V449">IF(ISBLANK($A386)=FALSE,IF($A386&lt;=$T$3,1,""),"")</f>
      </c>
      <c r="W386" s="39">
        <f aca="true" t="shared" si="106" ref="W386:W449">IF(ISBLANK($A386)=FALSE,IF($A386&lt;=$T$4,IF($A386&gt;$T$3,1,""),""),"")</f>
      </c>
      <c r="X386" s="39">
        <f aca="true" t="shared" si="107" ref="X386:X449">IF(ISBLANK($A386)=FALSE,IF($A386&lt;=$T$5,IF($A386&gt;$T$4,1,""),""),"")</f>
      </c>
      <c r="Y386" s="39">
        <f aca="true" t="shared" si="108" ref="Y386:Y449">IF(ISBLANK($A386)=FALSE,IF($A386&lt;=$T$6,IF($A386&gt;$T$5,1,""),""),"")</f>
      </c>
      <c r="Z386" s="39">
        <f aca="true" t="shared" si="109" ref="Z386:Z449">IF(ISBLANK($A386)=FALSE,IF($A386&lt;=$T$7,IF($A386&gt;$T$6,1,""),""),"")</f>
      </c>
      <c r="AA386" s="39">
        <f aca="true" t="shared" si="110" ref="AA386:AA449">IF(ISBLANK($A386)=FALSE,IF($A386&lt;=$T$8,IF($A386&gt;$T$7,1,""),""),"")</f>
      </c>
      <c r="AB386" s="39">
        <f aca="true" t="shared" si="111" ref="AB386:AB449">IF(ISBLANK($A386)=FALSE,IF($A386&lt;=$T$9,IF($A386&gt;$T$8,1,""),""),"")</f>
      </c>
      <c r="AC386" s="39">
        <f aca="true" t="shared" si="112" ref="AC386:AC449">IF(ISBLANK($A386)=FALSE,IF($A386&lt;=$T$10,IF($A386&gt;$T$9,1,""),""),"")</f>
      </c>
      <c r="AD386" s="39">
        <f aca="true" t="shared" si="113" ref="AD386:AD449">IF(ISBLANK($A386)=FALSE,IF($A386&lt;=$T$11,IF($A386&gt;$T$10,1,""),""),"")</f>
      </c>
      <c r="AE386" s="39">
        <f aca="true" t="shared" si="114" ref="AE386:AE449">IF(ISBLANK($A386)=FALSE,IF($A386&gt;$T$11,1,""),"")</f>
      </c>
      <c r="AF386" s="39"/>
      <c r="AX386" s="2">
        <v>-0.02640003662221137</v>
      </c>
      <c r="AY386" s="39">
        <f t="shared" si="101"/>
        <v>-0.17295238967195511</v>
      </c>
      <c r="BA386" s="2">
        <f aca="true" t="shared" si="115" ref="BA386:BA449">IF(ISBLANK($A386)=TRUE,$AY$2,$AY386)</f>
        <v>-0.1609551276182338</v>
      </c>
      <c r="BB386" s="37">
        <f t="shared" si="102"/>
        <v>10</v>
      </c>
      <c r="BD386" s="37">
        <f t="shared" si="104"/>
        <v>12.957178400000178</v>
      </c>
      <c r="BE386" s="2">
        <f t="shared" si="103"/>
        <v>0.12403032739171321</v>
      </c>
    </row>
    <row r="387" spans="1:57" ht="12.75">
      <c r="A387" s="1"/>
      <c r="B387" s="56"/>
      <c r="C387" s="5"/>
      <c r="D387" s="5"/>
      <c r="E387" s="5"/>
      <c r="F387" s="5"/>
      <c r="G387" s="5"/>
      <c r="H387" s="5"/>
      <c r="I387" s="70"/>
      <c r="J387" s="70"/>
      <c r="K387" s="70"/>
      <c r="L387" s="70"/>
      <c r="M387" s="70"/>
      <c r="N387" s="37">
        <f aca="true" t="shared" si="116" ref="N387:N450">IF(ISNUMBER($A387)=TRUE,1,IF(ISBLANK($A387)=TRUE,1,0))</f>
        <v>1</v>
      </c>
      <c r="V387" s="39">
        <f t="shared" si="105"/>
      </c>
      <c r="W387" s="39">
        <f t="shared" si="106"/>
      </c>
      <c r="X387" s="39">
        <f t="shared" si="107"/>
      </c>
      <c r="Y387" s="39">
        <f t="shared" si="108"/>
      </c>
      <c r="Z387" s="39">
        <f t="shared" si="109"/>
      </c>
      <c r="AA387" s="39">
        <f t="shared" si="110"/>
      </c>
      <c r="AB387" s="39">
        <f t="shared" si="111"/>
      </c>
      <c r="AC387" s="39">
        <f t="shared" si="112"/>
      </c>
      <c r="AD387" s="39">
        <f t="shared" si="113"/>
      </c>
      <c r="AE387" s="39">
        <f t="shared" si="114"/>
      </c>
      <c r="AF387" s="39"/>
      <c r="AX387" s="2">
        <v>-0.012943205053865169</v>
      </c>
      <c r="AY387" s="39">
        <f aca="true" t="shared" si="117" ref="AY387:AY450">$U$26+$AX387*MAX($U$2:$U$11)</f>
        <v>-0.1697483821556822</v>
      </c>
      <c r="BA387" s="2">
        <f t="shared" si="115"/>
        <v>-0.1609551276182338</v>
      </c>
      <c r="BB387" s="37">
        <f aca="true" t="shared" si="118" ref="BB387:BB450">IF(ISBLANK($A387)=TRUE,$A$2,IF(ISNUMBER($A387)=TRUE,$A387,$A$2))</f>
        <v>10</v>
      </c>
      <c r="BD387" s="37">
        <f t="shared" si="104"/>
        <v>12.972326000000178</v>
      </c>
      <c r="BE387" s="2">
        <f aca="true" t="shared" si="119" ref="BE387:BE450">NORMDIST($BD387,$R$12,$R$16,FALSE)</f>
        <v>0.12454711915852516</v>
      </c>
    </row>
    <row r="388" spans="1:57" ht="12.75">
      <c r="A388" s="1"/>
      <c r="B388" s="56"/>
      <c r="C388" s="5"/>
      <c r="D388" s="5"/>
      <c r="E388" s="5"/>
      <c r="F388" s="5"/>
      <c r="G388" s="5"/>
      <c r="H388" s="5"/>
      <c r="I388" s="70"/>
      <c r="J388" s="70"/>
      <c r="K388" s="70"/>
      <c r="L388" s="70"/>
      <c r="M388" s="70"/>
      <c r="N388" s="37">
        <f t="shared" si="116"/>
        <v>1</v>
      </c>
      <c r="V388" s="39">
        <f t="shared" si="105"/>
      </c>
      <c r="W388" s="39">
        <f t="shared" si="106"/>
      </c>
      <c r="X388" s="39">
        <f t="shared" si="107"/>
      </c>
      <c r="Y388" s="39">
        <f t="shared" si="108"/>
      </c>
      <c r="Z388" s="39">
        <f t="shared" si="109"/>
      </c>
      <c r="AA388" s="39">
        <f t="shared" si="110"/>
      </c>
      <c r="AB388" s="39">
        <f t="shared" si="111"/>
      </c>
      <c r="AC388" s="39">
        <f t="shared" si="112"/>
      </c>
      <c r="AD388" s="39">
        <f t="shared" si="113"/>
      </c>
      <c r="AE388" s="39">
        <f t="shared" si="114"/>
      </c>
      <c r="AF388" s="39"/>
      <c r="AX388" s="2">
        <v>0.011762138737144073</v>
      </c>
      <c r="AY388" s="39">
        <f t="shared" si="117"/>
        <v>-0.16386615744353714</v>
      </c>
      <c r="BA388" s="2">
        <f t="shared" si="115"/>
        <v>-0.1609551276182338</v>
      </c>
      <c r="BB388" s="37">
        <f t="shared" si="118"/>
        <v>10</v>
      </c>
      <c r="BD388" s="37">
        <f aca="true" t="shared" si="120" ref="BD388:BD451">$BD387+0.001*($Q$66-$Q$65)</f>
        <v>12.987473600000179</v>
      </c>
      <c r="BE388" s="2">
        <f t="shared" si="119"/>
        <v>0.12506156192182882</v>
      </c>
    </row>
    <row r="389" spans="1:57" ht="12.75">
      <c r="A389" s="1"/>
      <c r="B389" s="56"/>
      <c r="C389" s="5"/>
      <c r="D389" s="5"/>
      <c r="E389" s="5"/>
      <c r="F389" s="5"/>
      <c r="G389" s="5"/>
      <c r="H389" s="5"/>
      <c r="I389" s="70"/>
      <c r="J389" s="70"/>
      <c r="K389" s="70"/>
      <c r="L389" s="70"/>
      <c r="M389" s="70"/>
      <c r="N389" s="37">
        <f t="shared" si="116"/>
        <v>1</v>
      </c>
      <c r="V389" s="39">
        <f t="shared" si="105"/>
      </c>
      <c r="W389" s="39">
        <f t="shared" si="106"/>
      </c>
      <c r="X389" s="39">
        <f t="shared" si="107"/>
      </c>
      <c r="Y389" s="39">
        <f t="shared" si="108"/>
      </c>
      <c r="Z389" s="39">
        <f t="shared" si="109"/>
      </c>
      <c r="AA389" s="39">
        <f t="shared" si="110"/>
      </c>
      <c r="AB389" s="39">
        <f t="shared" si="111"/>
      </c>
      <c r="AC389" s="39">
        <f t="shared" si="112"/>
      </c>
      <c r="AD389" s="39">
        <f t="shared" si="113"/>
      </c>
      <c r="AE389" s="39">
        <f t="shared" si="114"/>
      </c>
      <c r="AF389" s="39"/>
      <c r="AX389" s="2">
        <v>-0.015612964262825402</v>
      </c>
      <c r="AY389" s="39">
        <f t="shared" si="117"/>
        <v>-0.17038403911019653</v>
      </c>
      <c r="BA389" s="2">
        <f t="shared" si="115"/>
        <v>-0.1609551276182338</v>
      </c>
      <c r="BB389" s="37">
        <f t="shared" si="118"/>
        <v>10</v>
      </c>
      <c r="BD389" s="37">
        <f t="shared" si="120"/>
        <v>13.00262120000018</v>
      </c>
      <c r="BE389" s="2">
        <f t="shared" si="119"/>
        <v>0.12557360886334087</v>
      </c>
    </row>
    <row r="390" spans="1:57" ht="12.75">
      <c r="A390" s="1"/>
      <c r="B390" s="56"/>
      <c r="C390" s="5"/>
      <c r="D390" s="5"/>
      <c r="E390" s="5"/>
      <c r="F390" s="5"/>
      <c r="G390" s="5"/>
      <c r="H390" s="5"/>
      <c r="I390" s="70"/>
      <c r="J390" s="70"/>
      <c r="K390" s="70"/>
      <c r="L390" s="70"/>
      <c r="M390" s="70"/>
      <c r="N390" s="37">
        <f t="shared" si="116"/>
        <v>1</v>
      </c>
      <c r="V390" s="39">
        <f t="shared" si="105"/>
      </c>
      <c r="W390" s="39">
        <f t="shared" si="106"/>
      </c>
      <c r="X390" s="39">
        <f t="shared" si="107"/>
      </c>
      <c r="Y390" s="39">
        <f t="shared" si="108"/>
      </c>
      <c r="Z390" s="39">
        <f t="shared" si="109"/>
      </c>
      <c r="AA390" s="39">
        <f t="shared" si="110"/>
      </c>
      <c r="AB390" s="39">
        <f t="shared" si="111"/>
      </c>
      <c r="AC390" s="39">
        <f t="shared" si="112"/>
      </c>
      <c r="AD390" s="39">
        <f t="shared" si="113"/>
      </c>
      <c r="AE390" s="39">
        <f t="shared" si="114"/>
      </c>
      <c r="AF390" s="39"/>
      <c r="AX390" s="2">
        <v>0.010401623584704117</v>
      </c>
      <c r="AY390" s="39">
        <f t="shared" si="117"/>
        <v>-0.16419008962268952</v>
      </c>
      <c r="BA390" s="2">
        <f t="shared" si="115"/>
        <v>-0.1609551276182338</v>
      </c>
      <c r="BB390" s="37">
        <f t="shared" si="118"/>
        <v>10</v>
      </c>
      <c r="BD390" s="37">
        <f t="shared" si="120"/>
        <v>13.01776880000018</v>
      </c>
      <c r="BE390" s="2">
        <f t="shared" si="119"/>
        <v>0.12608321323151767</v>
      </c>
    </row>
    <row r="391" spans="1:57" ht="12.75">
      <c r="A391" s="1"/>
      <c r="B391" s="56"/>
      <c r="C391" s="5"/>
      <c r="D391" s="5"/>
      <c r="E391" s="5"/>
      <c r="F391" s="5"/>
      <c r="G391" s="5"/>
      <c r="H391" s="5"/>
      <c r="I391" s="70"/>
      <c r="J391" s="70"/>
      <c r="K391" s="70"/>
      <c r="L391" s="70"/>
      <c r="M391" s="70"/>
      <c r="N391" s="37">
        <f t="shared" si="116"/>
        <v>1</v>
      </c>
      <c r="V391" s="39">
        <f t="shared" si="105"/>
      </c>
      <c r="W391" s="39">
        <f t="shared" si="106"/>
      </c>
      <c r="X391" s="39">
        <f t="shared" si="107"/>
      </c>
      <c r="Y391" s="39">
        <f t="shared" si="108"/>
      </c>
      <c r="Z391" s="39">
        <f t="shared" si="109"/>
      </c>
      <c r="AA391" s="39">
        <f t="shared" si="110"/>
      </c>
      <c r="AB391" s="39">
        <f t="shared" si="111"/>
      </c>
      <c r="AC391" s="39">
        <f t="shared" si="112"/>
      </c>
      <c r="AD391" s="39">
        <f t="shared" si="113"/>
      </c>
      <c r="AE391" s="39">
        <f t="shared" si="114"/>
      </c>
      <c r="AF391" s="39"/>
      <c r="AX391" s="2">
        <v>-0.0016470839564195691</v>
      </c>
      <c r="AY391" s="39">
        <f t="shared" si="117"/>
        <v>-0.16705882951343326</v>
      </c>
      <c r="BA391" s="2">
        <f t="shared" si="115"/>
        <v>-0.1609551276182338</v>
      </c>
      <c r="BB391" s="37">
        <f t="shared" si="118"/>
        <v>10</v>
      </c>
      <c r="BD391" s="37">
        <f t="shared" si="120"/>
        <v>13.03291640000018</v>
      </c>
      <c r="BE391" s="2">
        <f t="shared" si="119"/>
        <v>0.1265903283485742</v>
      </c>
    </row>
    <row r="392" spans="1:57" ht="12.75">
      <c r="A392" s="1"/>
      <c r="B392" s="56"/>
      <c r="C392" s="5"/>
      <c r="D392" s="5"/>
      <c r="E392" s="5"/>
      <c r="F392" s="5"/>
      <c r="G392" s="5"/>
      <c r="H392" s="5"/>
      <c r="I392" s="70"/>
      <c r="J392" s="70"/>
      <c r="K392" s="70"/>
      <c r="L392" s="70"/>
      <c r="M392" s="70"/>
      <c r="N392" s="37">
        <f t="shared" si="116"/>
        <v>1</v>
      </c>
      <c r="V392" s="39">
        <f t="shared" si="105"/>
      </c>
      <c r="W392" s="39">
        <f t="shared" si="106"/>
      </c>
      <c r="X392" s="39">
        <f t="shared" si="107"/>
      </c>
      <c r="Y392" s="39">
        <f t="shared" si="108"/>
      </c>
      <c r="Z392" s="39">
        <f t="shared" si="109"/>
      </c>
      <c r="AA392" s="39">
        <f t="shared" si="110"/>
      </c>
      <c r="AB392" s="39">
        <f t="shared" si="111"/>
      </c>
      <c r="AC392" s="39">
        <f t="shared" si="112"/>
      </c>
      <c r="AD392" s="39">
        <f t="shared" si="113"/>
      </c>
      <c r="AE392" s="39">
        <f t="shared" si="114"/>
      </c>
      <c r="AF392" s="39"/>
      <c r="AX392" s="2">
        <v>-0.006470229194006163</v>
      </c>
      <c r="AY392" s="39">
        <f t="shared" si="117"/>
        <v>-0.16820719742714435</v>
      </c>
      <c r="BA392" s="2">
        <f t="shared" si="115"/>
        <v>-0.1609551276182338</v>
      </c>
      <c r="BB392" s="37">
        <f t="shared" si="118"/>
        <v>10</v>
      </c>
      <c r="BD392" s="37">
        <f t="shared" si="120"/>
        <v>13.048064000000181</v>
      </c>
      <c r="BE392" s="2">
        <f t="shared" si="119"/>
        <v>0.1270949076175187</v>
      </c>
    </row>
    <row r="393" spans="1:57" ht="12.75">
      <c r="A393" s="1"/>
      <c r="B393" s="56"/>
      <c r="C393" s="5"/>
      <c r="D393" s="5"/>
      <c r="E393" s="5"/>
      <c r="F393" s="5"/>
      <c r="G393" s="5"/>
      <c r="H393" s="5"/>
      <c r="I393" s="70"/>
      <c r="J393" s="70"/>
      <c r="K393" s="70"/>
      <c r="L393" s="70"/>
      <c r="M393" s="70"/>
      <c r="N393" s="37">
        <f t="shared" si="116"/>
        <v>1</v>
      </c>
      <c r="V393" s="39">
        <f t="shared" si="105"/>
      </c>
      <c r="W393" s="39">
        <f t="shared" si="106"/>
      </c>
      <c r="X393" s="39">
        <f t="shared" si="107"/>
      </c>
      <c r="Y393" s="39">
        <f t="shared" si="108"/>
      </c>
      <c r="Z393" s="39">
        <f t="shared" si="109"/>
      </c>
      <c r="AA393" s="39">
        <f t="shared" si="110"/>
      </c>
      <c r="AB393" s="39">
        <f t="shared" si="111"/>
      </c>
      <c r="AC393" s="39">
        <f t="shared" si="112"/>
      </c>
      <c r="AD393" s="39">
        <f t="shared" si="113"/>
      </c>
      <c r="AE393" s="39">
        <f t="shared" si="114"/>
      </c>
      <c r="AF393" s="39"/>
      <c r="AX393" s="2">
        <v>-0.010106814783165989</v>
      </c>
      <c r="AY393" s="39">
        <f t="shared" si="117"/>
        <v>-0.16907305113884907</v>
      </c>
      <c r="BA393" s="2">
        <f t="shared" si="115"/>
        <v>-0.1609551276182338</v>
      </c>
      <c r="BB393" s="37">
        <f t="shared" si="118"/>
        <v>10</v>
      </c>
      <c r="BD393" s="37">
        <f t="shared" si="120"/>
        <v>13.063211600000182</v>
      </c>
      <c r="BE393" s="2">
        <f t="shared" si="119"/>
        <v>0.1275969045292006</v>
      </c>
    </row>
    <row r="394" spans="1:57" ht="12.75">
      <c r="A394" s="1"/>
      <c r="B394" s="56"/>
      <c r="C394" s="5"/>
      <c r="D394" s="5"/>
      <c r="E394" s="5"/>
      <c r="F394" s="5"/>
      <c r="G394" s="5"/>
      <c r="H394" s="5"/>
      <c r="I394" s="70"/>
      <c r="J394" s="70"/>
      <c r="K394" s="70"/>
      <c r="L394" s="70"/>
      <c r="M394" s="70"/>
      <c r="N394" s="37">
        <f t="shared" si="116"/>
        <v>1</v>
      </c>
      <c r="V394" s="39">
        <f t="shared" si="105"/>
      </c>
      <c r="W394" s="39">
        <f t="shared" si="106"/>
      </c>
      <c r="X394" s="39">
        <f t="shared" si="107"/>
      </c>
      <c r="Y394" s="39">
        <f t="shared" si="108"/>
      </c>
      <c r="Z394" s="39">
        <f t="shared" si="109"/>
      </c>
      <c r="AA394" s="39">
        <f t="shared" si="110"/>
      </c>
      <c r="AB394" s="39">
        <f t="shared" si="111"/>
      </c>
      <c r="AC394" s="39">
        <f t="shared" si="112"/>
      </c>
      <c r="AD394" s="39">
        <f t="shared" si="113"/>
      </c>
      <c r="AE394" s="39">
        <f t="shared" si="114"/>
      </c>
      <c r="AF394" s="39"/>
      <c r="AX394" s="2">
        <v>0.028145084994048886</v>
      </c>
      <c r="AY394" s="39">
        <f t="shared" si="117"/>
        <v>-0.1599654559537979</v>
      </c>
      <c r="BA394" s="2">
        <f t="shared" si="115"/>
        <v>-0.1609551276182338</v>
      </c>
      <c r="BB394" s="37">
        <f t="shared" si="118"/>
        <v>10</v>
      </c>
      <c r="BD394" s="37">
        <f t="shared" si="120"/>
        <v>13.078359200000182</v>
      </c>
      <c r="BE394" s="2">
        <f t="shared" si="119"/>
        <v>0.1280962726693714</v>
      </c>
    </row>
    <row r="395" spans="1:57" ht="12.75">
      <c r="A395" s="1"/>
      <c r="B395" s="56"/>
      <c r="C395" s="5"/>
      <c r="D395" s="5"/>
      <c r="E395" s="5"/>
      <c r="F395" s="5"/>
      <c r="G395" s="5"/>
      <c r="H395" s="5"/>
      <c r="I395" s="70"/>
      <c r="J395" s="70"/>
      <c r="K395" s="70"/>
      <c r="L395" s="70"/>
      <c r="M395" s="70"/>
      <c r="N395" s="37">
        <f t="shared" si="116"/>
        <v>1</v>
      </c>
      <c r="V395" s="39">
        <f t="shared" si="105"/>
      </c>
      <c r="W395" s="39">
        <f t="shared" si="106"/>
      </c>
      <c r="X395" s="39">
        <f t="shared" si="107"/>
      </c>
      <c r="Y395" s="39">
        <f t="shared" si="108"/>
      </c>
      <c r="Z395" s="39">
        <f t="shared" si="109"/>
      </c>
      <c r="AA395" s="39">
        <f t="shared" si="110"/>
      </c>
      <c r="AB395" s="39">
        <f t="shared" si="111"/>
      </c>
      <c r="AC395" s="39">
        <f t="shared" si="112"/>
      </c>
      <c r="AD395" s="39">
        <f t="shared" si="113"/>
      </c>
      <c r="AE395" s="39">
        <f t="shared" si="114"/>
      </c>
      <c r="AF395" s="39"/>
      <c r="AX395" s="2">
        <v>0.00231727042451247</v>
      </c>
      <c r="AY395" s="39">
        <f t="shared" si="117"/>
        <v>-0.16611493561321133</v>
      </c>
      <c r="BA395" s="2">
        <f t="shared" si="115"/>
        <v>-0.1609551276182338</v>
      </c>
      <c r="BB395" s="37">
        <f t="shared" si="118"/>
        <v>10</v>
      </c>
      <c r="BD395" s="37">
        <f t="shared" si="120"/>
        <v>13.093506800000183</v>
      </c>
      <c r="BE395" s="2">
        <f t="shared" si="119"/>
        <v>0.1285929657257559</v>
      </c>
    </row>
    <row r="396" spans="1:57" ht="12.75">
      <c r="A396" s="1"/>
      <c r="B396" s="56"/>
      <c r="C396" s="5"/>
      <c r="D396" s="5"/>
      <c r="E396" s="5"/>
      <c r="F396" s="5"/>
      <c r="G396" s="5"/>
      <c r="H396" s="5"/>
      <c r="I396" s="70"/>
      <c r="J396" s="70"/>
      <c r="K396" s="70"/>
      <c r="L396" s="70"/>
      <c r="M396" s="70"/>
      <c r="N396" s="37">
        <f t="shared" si="116"/>
        <v>1</v>
      </c>
      <c r="V396" s="39">
        <f t="shared" si="105"/>
      </c>
      <c r="W396" s="39">
        <f t="shared" si="106"/>
      </c>
      <c r="X396" s="39">
        <f t="shared" si="107"/>
      </c>
      <c r="Y396" s="39">
        <f t="shared" si="108"/>
      </c>
      <c r="Z396" s="39">
        <f t="shared" si="109"/>
      </c>
      <c r="AA396" s="39">
        <f t="shared" si="110"/>
      </c>
      <c r="AB396" s="39">
        <f t="shared" si="111"/>
      </c>
      <c r="AC396" s="39">
        <f t="shared" si="112"/>
      </c>
      <c r="AD396" s="39">
        <f t="shared" si="113"/>
      </c>
      <c r="AE396" s="39">
        <f t="shared" si="114"/>
      </c>
      <c r="AF396" s="39"/>
      <c r="AX396" s="2">
        <v>-0.009824823755607778</v>
      </c>
      <c r="AY396" s="39">
        <f t="shared" si="117"/>
        <v>-0.16900591041800186</v>
      </c>
      <c r="BA396" s="2">
        <f t="shared" si="115"/>
        <v>-0.1609551276182338</v>
      </c>
      <c r="BB396" s="37">
        <f t="shared" si="118"/>
        <v>10</v>
      </c>
      <c r="BD396" s="37">
        <f t="shared" si="120"/>
        <v>13.108654400000184</v>
      </c>
      <c r="BE396" s="2">
        <f t="shared" si="119"/>
        <v>0.1290869374951333</v>
      </c>
    </row>
    <row r="397" spans="1:57" ht="12.75">
      <c r="A397" s="1"/>
      <c r="B397" s="56"/>
      <c r="C397" s="5"/>
      <c r="D397" s="5"/>
      <c r="E397" s="5"/>
      <c r="F397" s="5"/>
      <c r="G397" s="5"/>
      <c r="H397" s="5"/>
      <c r="I397" s="70"/>
      <c r="J397" s="70"/>
      <c r="K397" s="70"/>
      <c r="L397" s="70"/>
      <c r="M397" s="70"/>
      <c r="N397" s="37">
        <f t="shared" si="116"/>
        <v>1</v>
      </c>
      <c r="V397" s="39">
        <f t="shared" si="105"/>
      </c>
      <c r="W397" s="39">
        <f t="shared" si="106"/>
      </c>
      <c r="X397" s="39">
        <f t="shared" si="107"/>
      </c>
      <c r="Y397" s="39">
        <f t="shared" si="108"/>
      </c>
      <c r="Z397" s="39">
        <f t="shared" si="109"/>
      </c>
      <c r="AA397" s="39">
        <f t="shared" si="110"/>
      </c>
      <c r="AB397" s="39">
        <f t="shared" si="111"/>
      </c>
      <c r="AC397" s="39">
        <f t="shared" si="112"/>
      </c>
      <c r="AD397" s="39">
        <f t="shared" si="113"/>
      </c>
      <c r="AE397" s="39">
        <f t="shared" si="114"/>
      </c>
      <c r="AF397" s="39"/>
      <c r="AX397" s="2">
        <v>-0.026008178960539564</v>
      </c>
      <c r="AY397" s="39">
        <f t="shared" si="117"/>
        <v>-0.1728590902286999</v>
      </c>
      <c r="BA397" s="2">
        <f t="shared" si="115"/>
        <v>-0.1609551276182338</v>
      </c>
      <c r="BB397" s="37">
        <f t="shared" si="118"/>
        <v>10</v>
      </c>
      <c r="BD397" s="37">
        <f t="shared" si="120"/>
        <v>13.123802000000184</v>
      </c>
      <c r="BE397" s="2">
        <f t="shared" si="119"/>
        <v>0.129578141890426</v>
      </c>
    </row>
    <row r="398" spans="1:57" ht="12.75">
      <c r="A398" s="1"/>
      <c r="B398" s="56"/>
      <c r="C398" s="5"/>
      <c r="D398" s="5"/>
      <c r="E398" s="5"/>
      <c r="F398" s="5"/>
      <c r="G398" s="5"/>
      <c r="H398" s="5"/>
      <c r="I398" s="70"/>
      <c r="J398" s="70"/>
      <c r="K398" s="70"/>
      <c r="L398" s="70"/>
      <c r="M398" s="70"/>
      <c r="N398" s="37">
        <f t="shared" si="116"/>
        <v>1</v>
      </c>
      <c r="V398" s="39">
        <f t="shared" si="105"/>
      </c>
      <c r="W398" s="39">
        <f t="shared" si="106"/>
      </c>
      <c r="X398" s="39">
        <f t="shared" si="107"/>
      </c>
      <c r="Y398" s="39">
        <f t="shared" si="108"/>
      </c>
      <c r="Z398" s="39">
        <f t="shared" si="109"/>
      </c>
      <c r="AA398" s="39">
        <f t="shared" si="110"/>
      </c>
      <c r="AB398" s="39">
        <f t="shared" si="111"/>
      </c>
      <c r="AC398" s="39">
        <f t="shared" si="112"/>
      </c>
      <c r="AD398" s="39">
        <f t="shared" si="113"/>
      </c>
      <c r="AE398" s="39">
        <f t="shared" si="114"/>
      </c>
      <c r="AF398" s="39"/>
      <c r="AX398" s="2">
        <v>-0.0252043214209418</v>
      </c>
      <c r="AY398" s="39">
        <f t="shared" si="117"/>
        <v>-0.17266769557641473</v>
      </c>
      <c r="BA398" s="2">
        <f t="shared" si="115"/>
        <v>-0.1609551276182338</v>
      </c>
      <c r="BB398" s="37">
        <f t="shared" si="118"/>
        <v>10</v>
      </c>
      <c r="BD398" s="37">
        <f t="shared" si="120"/>
        <v>13.138949600000185</v>
      </c>
      <c r="BE398" s="2">
        <f t="shared" si="119"/>
        <v>0.13006653294779474</v>
      </c>
    </row>
    <row r="399" spans="1:57" ht="12.75">
      <c r="A399" s="1"/>
      <c r="B399" s="56"/>
      <c r="C399" s="5"/>
      <c r="D399" s="5"/>
      <c r="E399" s="5"/>
      <c r="F399" s="5"/>
      <c r="G399" s="5"/>
      <c r="H399" s="5"/>
      <c r="I399" s="70"/>
      <c r="J399" s="70"/>
      <c r="K399" s="70"/>
      <c r="L399" s="70"/>
      <c r="M399" s="70"/>
      <c r="N399" s="37">
        <f t="shared" si="116"/>
        <v>1</v>
      </c>
      <c r="V399" s="39">
        <f t="shared" si="105"/>
      </c>
      <c r="W399" s="39">
        <f t="shared" si="106"/>
      </c>
      <c r="X399" s="39">
        <f t="shared" si="107"/>
      </c>
      <c r="Y399" s="39">
        <f t="shared" si="108"/>
      </c>
      <c r="Z399" s="39">
        <f t="shared" si="109"/>
      </c>
      <c r="AA399" s="39">
        <f t="shared" si="110"/>
      </c>
      <c r="AB399" s="39">
        <f t="shared" si="111"/>
      </c>
      <c r="AC399" s="39">
        <f t="shared" si="112"/>
      </c>
      <c r="AD399" s="39">
        <f t="shared" si="113"/>
      </c>
      <c r="AE399" s="39">
        <f t="shared" si="114"/>
      </c>
      <c r="AF399" s="39"/>
      <c r="AX399" s="2">
        <v>-0.017654652546769616</v>
      </c>
      <c r="AY399" s="39">
        <f t="shared" si="117"/>
        <v>-0.1708701553682785</v>
      </c>
      <c r="BA399" s="2">
        <f t="shared" si="115"/>
        <v>-0.1609551276182338</v>
      </c>
      <c r="BB399" s="37">
        <f t="shared" si="118"/>
        <v>10</v>
      </c>
      <c r="BD399" s="37">
        <f t="shared" si="120"/>
        <v>13.154097200000185</v>
      </c>
      <c r="BE399" s="2">
        <f t="shared" si="119"/>
        <v>0.13055206483373882</v>
      </c>
    </row>
    <row r="400" spans="1:57" ht="12.75">
      <c r="A400" s="1"/>
      <c r="B400" s="56"/>
      <c r="C400" s="5"/>
      <c r="D400" s="5"/>
      <c r="E400" s="5"/>
      <c r="F400" s="5"/>
      <c r="G400" s="5"/>
      <c r="H400" s="5"/>
      <c r="I400" s="70"/>
      <c r="J400" s="70"/>
      <c r="K400" s="70"/>
      <c r="L400" s="70"/>
      <c r="M400" s="70"/>
      <c r="N400" s="37">
        <f t="shared" si="116"/>
        <v>1</v>
      </c>
      <c r="V400" s="39">
        <f t="shared" si="105"/>
      </c>
      <c r="W400" s="39">
        <f t="shared" si="106"/>
      </c>
      <c r="X400" s="39">
        <f t="shared" si="107"/>
      </c>
      <c r="Y400" s="39">
        <f t="shared" si="108"/>
      </c>
      <c r="Z400" s="39">
        <f t="shared" si="109"/>
      </c>
      <c r="AA400" s="39">
        <f t="shared" si="110"/>
      </c>
      <c r="AB400" s="39">
        <f t="shared" si="111"/>
      </c>
      <c r="AC400" s="39">
        <f t="shared" si="112"/>
      </c>
      <c r="AD400" s="39">
        <f t="shared" si="113"/>
      </c>
      <c r="AE400" s="39">
        <f t="shared" si="114"/>
      </c>
      <c r="AF400" s="39"/>
      <c r="AX400" s="2">
        <v>-0.00037629322183904343</v>
      </c>
      <c r="AY400" s="39">
        <f t="shared" si="117"/>
        <v>-0.1667562602909141</v>
      </c>
      <c r="BA400" s="2">
        <f t="shared" si="115"/>
        <v>-0.1609551276182338</v>
      </c>
      <c r="BB400" s="37">
        <f t="shared" si="118"/>
        <v>10</v>
      </c>
      <c r="BD400" s="37">
        <f t="shared" si="120"/>
        <v>13.169244800000186</v>
      </c>
      <c r="BE400" s="2">
        <f t="shared" si="119"/>
        <v>0.13103469185219965</v>
      </c>
    </row>
    <row r="401" spans="1:57" ht="12.75">
      <c r="A401" s="1"/>
      <c r="B401" s="56"/>
      <c r="C401" s="5"/>
      <c r="D401" s="5"/>
      <c r="E401" s="5"/>
      <c r="F401" s="5"/>
      <c r="G401" s="5"/>
      <c r="H401" s="5"/>
      <c r="I401" s="70"/>
      <c r="J401" s="70"/>
      <c r="K401" s="70"/>
      <c r="L401" s="70"/>
      <c r="M401" s="70"/>
      <c r="N401" s="37">
        <f t="shared" si="116"/>
        <v>1</v>
      </c>
      <c r="V401" s="39">
        <f t="shared" si="105"/>
      </c>
      <c r="W401" s="39">
        <f t="shared" si="106"/>
      </c>
      <c r="X401" s="39">
        <f t="shared" si="107"/>
      </c>
      <c r="Y401" s="39">
        <f t="shared" si="108"/>
      </c>
      <c r="Z401" s="39">
        <f t="shared" si="109"/>
      </c>
      <c r="AA401" s="39">
        <f t="shared" si="110"/>
      </c>
      <c r="AB401" s="39">
        <f t="shared" si="111"/>
      </c>
      <c r="AC401" s="39">
        <f t="shared" si="112"/>
      </c>
      <c r="AD401" s="39">
        <f t="shared" si="113"/>
      </c>
      <c r="AE401" s="39">
        <f t="shared" si="114"/>
      </c>
      <c r="AF401" s="39"/>
      <c r="AX401" s="2">
        <v>0.008559526352732938</v>
      </c>
      <c r="AY401" s="39">
        <f t="shared" si="117"/>
        <v>-0.16462868420173027</v>
      </c>
      <c r="BA401" s="2">
        <f t="shared" si="115"/>
        <v>-0.1609551276182338</v>
      </c>
      <c r="BB401" s="37">
        <f t="shared" si="118"/>
        <v>10</v>
      </c>
      <c r="BD401" s="37">
        <f t="shared" si="120"/>
        <v>13.184392400000187</v>
      </c>
      <c r="BE401" s="2">
        <f t="shared" si="119"/>
        <v>0.13151436845166609</v>
      </c>
    </row>
    <row r="402" spans="1:57" ht="12.75">
      <c r="A402" s="1"/>
      <c r="B402" s="56"/>
      <c r="C402" s="5"/>
      <c r="D402" s="5"/>
      <c r="E402" s="5"/>
      <c r="F402" s="5"/>
      <c r="G402" s="5"/>
      <c r="H402" s="5"/>
      <c r="I402" s="70"/>
      <c r="J402" s="70"/>
      <c r="K402" s="70"/>
      <c r="L402" s="70"/>
      <c r="M402" s="70"/>
      <c r="N402" s="37">
        <f t="shared" si="116"/>
        <v>1</v>
      </c>
      <c r="V402" s="39">
        <f t="shared" si="105"/>
      </c>
      <c r="W402" s="39">
        <f t="shared" si="106"/>
      </c>
      <c r="X402" s="39">
        <f t="shared" si="107"/>
      </c>
      <c r="Y402" s="39">
        <f t="shared" si="108"/>
      </c>
      <c r="Z402" s="39">
        <f t="shared" si="109"/>
      </c>
      <c r="AA402" s="39">
        <f t="shared" si="110"/>
      </c>
      <c r="AB402" s="39">
        <f t="shared" si="111"/>
      </c>
      <c r="AC402" s="39">
        <f t="shared" si="112"/>
      </c>
      <c r="AD402" s="39">
        <f t="shared" si="113"/>
      </c>
      <c r="AE402" s="39">
        <f t="shared" si="114"/>
      </c>
      <c r="AF402" s="39"/>
      <c r="AX402" s="2">
        <v>0.007773979918820763</v>
      </c>
      <c r="AY402" s="39">
        <f t="shared" si="117"/>
        <v>-0.16481571906694745</v>
      </c>
      <c r="BA402" s="2">
        <f t="shared" si="115"/>
        <v>-0.1609551276182338</v>
      </c>
      <c r="BB402" s="37">
        <f t="shared" si="118"/>
        <v>10</v>
      </c>
      <c r="BD402" s="37">
        <f t="shared" si="120"/>
        <v>13.199540000000187</v>
      </c>
      <c r="BE402" s="2">
        <f t="shared" si="119"/>
        <v>0.13199104923228014</v>
      </c>
    </row>
    <row r="403" spans="1:57" ht="12.75">
      <c r="A403" s="1"/>
      <c r="B403" s="56"/>
      <c r="C403" s="5"/>
      <c r="D403" s="5"/>
      <c r="E403" s="5"/>
      <c r="F403" s="5"/>
      <c r="G403" s="5"/>
      <c r="H403" s="5"/>
      <c r="I403" s="70"/>
      <c r="J403" s="70"/>
      <c r="K403" s="70"/>
      <c r="L403" s="70"/>
      <c r="M403" s="70"/>
      <c r="N403" s="37">
        <f t="shared" si="116"/>
        <v>1</v>
      </c>
      <c r="V403" s="39">
        <f t="shared" si="105"/>
      </c>
      <c r="W403" s="39">
        <f t="shared" si="106"/>
      </c>
      <c r="X403" s="39">
        <f t="shared" si="107"/>
      </c>
      <c r="Y403" s="39">
        <f t="shared" si="108"/>
      </c>
      <c r="Z403" s="39">
        <f t="shared" si="109"/>
      </c>
      <c r="AA403" s="39">
        <f t="shared" si="110"/>
      </c>
      <c r="AB403" s="39">
        <f t="shared" si="111"/>
      </c>
      <c r="AC403" s="39">
        <f t="shared" si="112"/>
      </c>
      <c r="AD403" s="39">
        <f t="shared" si="113"/>
      </c>
      <c r="AE403" s="39">
        <f t="shared" si="114"/>
      </c>
      <c r="AF403" s="39"/>
      <c r="AX403" s="2">
        <v>-0.0029178746910000913</v>
      </c>
      <c r="AY403" s="39">
        <f t="shared" si="117"/>
        <v>-0.16736139873595243</v>
      </c>
      <c r="BA403" s="2">
        <f t="shared" si="115"/>
        <v>-0.1609551276182338</v>
      </c>
      <c r="BB403" s="37">
        <f t="shared" si="118"/>
        <v>10</v>
      </c>
      <c r="BD403" s="37">
        <f t="shared" si="120"/>
        <v>13.214687600000188</v>
      </c>
      <c r="BE403" s="2">
        <f t="shared" si="119"/>
        <v>0.13246468895294158</v>
      </c>
    </row>
    <row r="404" spans="1:57" ht="12.75">
      <c r="A404" s="1"/>
      <c r="B404" s="56"/>
      <c r="C404" s="5"/>
      <c r="D404" s="5"/>
      <c r="E404" s="5"/>
      <c r="F404" s="5"/>
      <c r="G404" s="5"/>
      <c r="H404" s="5"/>
      <c r="I404" s="70"/>
      <c r="J404" s="70"/>
      <c r="K404" s="70"/>
      <c r="L404" s="70"/>
      <c r="M404" s="70"/>
      <c r="N404" s="37">
        <f t="shared" si="116"/>
        <v>1</v>
      </c>
      <c r="V404" s="39">
        <f t="shared" si="105"/>
      </c>
      <c r="W404" s="39">
        <f t="shared" si="106"/>
      </c>
      <c r="X404" s="39">
        <f t="shared" si="107"/>
      </c>
      <c r="Y404" s="39">
        <f t="shared" si="108"/>
      </c>
      <c r="Z404" s="39">
        <f t="shared" si="109"/>
      </c>
      <c r="AA404" s="39">
        <f t="shared" si="110"/>
      </c>
      <c r="AB404" s="39">
        <f t="shared" si="111"/>
      </c>
      <c r="AC404" s="39">
        <f t="shared" si="112"/>
      </c>
      <c r="AD404" s="39">
        <f t="shared" si="113"/>
      </c>
      <c r="AE404" s="39">
        <f t="shared" si="114"/>
      </c>
      <c r="AF404" s="39"/>
      <c r="AX404" s="2">
        <v>0.023287148655659652</v>
      </c>
      <c r="AY404" s="39">
        <f t="shared" si="117"/>
        <v>-0.1611221074629382</v>
      </c>
      <c r="BA404" s="2">
        <f t="shared" si="115"/>
        <v>-0.1609551276182338</v>
      </c>
      <c r="BB404" s="37">
        <f t="shared" si="118"/>
        <v>10</v>
      </c>
      <c r="BD404" s="37">
        <f t="shared" si="120"/>
        <v>13.229835200000188</v>
      </c>
      <c r="BE404" s="2">
        <f t="shared" si="119"/>
        <v>0.13293524253840952</v>
      </c>
    </row>
    <row r="405" spans="1:57" ht="12.75">
      <c r="A405" s="1"/>
      <c r="B405" s="56"/>
      <c r="C405" s="5"/>
      <c r="D405" s="5"/>
      <c r="E405" s="5"/>
      <c r="F405" s="5"/>
      <c r="G405" s="5"/>
      <c r="H405" s="5"/>
      <c r="I405" s="70"/>
      <c r="J405" s="70"/>
      <c r="K405" s="70"/>
      <c r="L405" s="70"/>
      <c r="M405" s="70"/>
      <c r="N405" s="37">
        <f t="shared" si="116"/>
        <v>1</v>
      </c>
      <c r="V405" s="39">
        <f t="shared" si="105"/>
      </c>
      <c r="W405" s="39">
        <f t="shared" si="106"/>
      </c>
      <c r="X405" s="39">
        <f t="shared" si="107"/>
      </c>
      <c r="Y405" s="39">
        <f t="shared" si="108"/>
      </c>
      <c r="Z405" s="39">
        <f t="shared" si="109"/>
      </c>
      <c r="AA405" s="39">
        <f t="shared" si="110"/>
      </c>
      <c r="AB405" s="39">
        <f t="shared" si="111"/>
      </c>
      <c r="AC405" s="39">
        <f t="shared" si="112"/>
      </c>
      <c r="AD405" s="39">
        <f t="shared" si="113"/>
      </c>
      <c r="AE405" s="39">
        <f t="shared" si="114"/>
      </c>
      <c r="AF405" s="39"/>
      <c r="AX405" s="2">
        <v>0.007371135593737602</v>
      </c>
      <c r="AY405" s="39">
        <f t="shared" si="117"/>
        <v>-0.16491163438244344</v>
      </c>
      <c r="BA405" s="2">
        <f t="shared" si="115"/>
        <v>-0.1609551276182338</v>
      </c>
      <c r="BB405" s="37">
        <f t="shared" si="118"/>
        <v>10</v>
      </c>
      <c r="BD405" s="37">
        <f t="shared" si="120"/>
        <v>13.244982800000189</v>
      </c>
      <c r="BE405" s="2">
        <f t="shared" si="119"/>
        <v>0.13340266508640009</v>
      </c>
    </row>
    <row r="406" spans="1:57" ht="12.75">
      <c r="A406" s="1"/>
      <c r="B406" s="56"/>
      <c r="C406" s="5"/>
      <c r="D406" s="5"/>
      <c r="E406" s="5"/>
      <c r="F406" s="5"/>
      <c r="G406" s="5"/>
      <c r="H406" s="5"/>
      <c r="I406" s="70"/>
      <c r="J406" s="70"/>
      <c r="K406" s="70"/>
      <c r="L406" s="70"/>
      <c r="M406" s="70"/>
      <c r="N406" s="37">
        <f t="shared" si="116"/>
        <v>1</v>
      </c>
      <c r="V406" s="39">
        <f t="shared" si="105"/>
      </c>
      <c r="W406" s="39">
        <f t="shared" si="106"/>
      </c>
      <c r="X406" s="39">
        <f t="shared" si="107"/>
      </c>
      <c r="Y406" s="39">
        <f t="shared" si="108"/>
      </c>
      <c r="Z406" s="39">
        <f t="shared" si="109"/>
      </c>
      <c r="AA406" s="39">
        <f t="shared" si="110"/>
      </c>
      <c r="AB406" s="39">
        <f t="shared" si="111"/>
      </c>
      <c r="AC406" s="39">
        <f t="shared" si="112"/>
      </c>
      <c r="AD406" s="39">
        <f t="shared" si="113"/>
      </c>
      <c r="AE406" s="39">
        <f t="shared" si="114"/>
      </c>
      <c r="AF406" s="39"/>
      <c r="AX406" s="2">
        <v>0.0017587817011017193</v>
      </c>
      <c r="AY406" s="39">
        <f t="shared" si="117"/>
        <v>-0.16624790911878531</v>
      </c>
      <c r="BA406" s="2">
        <f t="shared" si="115"/>
        <v>-0.1609551276182338</v>
      </c>
      <c r="BB406" s="37">
        <f t="shared" si="118"/>
        <v>10</v>
      </c>
      <c r="BD406" s="37">
        <f t="shared" si="120"/>
        <v>13.26013040000019</v>
      </c>
      <c r="BE406" s="2">
        <f t="shared" si="119"/>
        <v>0.13386691187467784</v>
      </c>
    </row>
    <row r="407" spans="1:57" ht="12.75">
      <c r="A407" s="1"/>
      <c r="B407" s="56"/>
      <c r="C407" s="5"/>
      <c r="D407" s="5"/>
      <c r="E407" s="5"/>
      <c r="F407" s="5"/>
      <c r="G407" s="5"/>
      <c r="H407" s="5"/>
      <c r="I407" s="70"/>
      <c r="J407" s="70"/>
      <c r="K407" s="70"/>
      <c r="L407" s="70"/>
      <c r="M407" s="70"/>
      <c r="N407" s="37">
        <f t="shared" si="116"/>
        <v>1</v>
      </c>
      <c r="V407" s="39">
        <f t="shared" si="105"/>
      </c>
      <c r="W407" s="39">
        <f t="shared" si="106"/>
      </c>
      <c r="X407" s="39">
        <f t="shared" si="107"/>
      </c>
      <c r="Y407" s="39">
        <f t="shared" si="108"/>
      </c>
      <c r="Z407" s="39">
        <f t="shared" si="109"/>
      </c>
      <c r="AA407" s="39">
        <f t="shared" si="110"/>
      </c>
      <c r="AB407" s="39">
        <f t="shared" si="111"/>
      </c>
      <c r="AC407" s="39">
        <f t="shared" si="112"/>
      </c>
      <c r="AD407" s="39">
        <f t="shared" si="113"/>
      </c>
      <c r="AE407" s="39">
        <f t="shared" si="114"/>
      </c>
      <c r="AF407" s="39"/>
      <c r="AX407" s="2">
        <v>-0.015548875392925808</v>
      </c>
      <c r="AY407" s="39">
        <f t="shared" si="117"/>
        <v>-0.17036877985545854</v>
      </c>
      <c r="BA407" s="2">
        <f t="shared" si="115"/>
        <v>-0.1609551276182338</v>
      </c>
      <c r="BB407" s="37">
        <f t="shared" si="118"/>
        <v>10</v>
      </c>
      <c r="BD407" s="37">
        <f t="shared" si="120"/>
        <v>13.27527800000019</v>
      </c>
      <c r="BE407" s="2">
        <f t="shared" si="119"/>
        <v>0.1343279383681402</v>
      </c>
    </row>
    <row r="408" spans="1:57" ht="12.75">
      <c r="A408" s="1"/>
      <c r="B408" s="56"/>
      <c r="C408" s="5"/>
      <c r="D408" s="5"/>
      <c r="E408" s="5"/>
      <c r="F408" s="5"/>
      <c r="G408" s="5"/>
      <c r="H408" s="5"/>
      <c r="I408" s="70"/>
      <c r="J408" s="70"/>
      <c r="K408" s="70"/>
      <c r="L408" s="70"/>
      <c r="M408" s="70"/>
      <c r="N408" s="37">
        <f t="shared" si="116"/>
        <v>1</v>
      </c>
      <c r="V408" s="39">
        <f t="shared" si="105"/>
      </c>
      <c r="W408" s="39">
        <f t="shared" si="106"/>
      </c>
      <c r="X408" s="39">
        <f t="shared" si="107"/>
      </c>
      <c r="Y408" s="39">
        <f t="shared" si="108"/>
      </c>
      <c r="Z408" s="39">
        <f t="shared" si="109"/>
      </c>
      <c r="AA408" s="39">
        <f t="shared" si="110"/>
      </c>
      <c r="AB408" s="39">
        <f t="shared" si="111"/>
      </c>
      <c r="AC408" s="39">
        <f t="shared" si="112"/>
      </c>
      <c r="AD408" s="39">
        <f t="shared" si="113"/>
      </c>
      <c r="AE408" s="39">
        <f t="shared" si="114"/>
      </c>
      <c r="AF408" s="39"/>
      <c r="AX408" s="2">
        <v>-0.02857356486709189</v>
      </c>
      <c r="AY408" s="39">
        <f t="shared" si="117"/>
        <v>-0.17346989639692667</v>
      </c>
      <c r="BA408" s="2">
        <f t="shared" si="115"/>
        <v>-0.1609551276182338</v>
      </c>
      <c r="BB408" s="37">
        <f t="shared" si="118"/>
        <v>10</v>
      </c>
      <c r="BD408" s="37">
        <f t="shared" si="120"/>
        <v>13.29042560000019</v>
      </c>
      <c r="BE408" s="2">
        <f t="shared" si="119"/>
        <v>0.13478570022589245</v>
      </c>
    </row>
    <row r="409" spans="1:57" ht="12.75">
      <c r="A409" s="1"/>
      <c r="B409" s="56"/>
      <c r="C409" s="5"/>
      <c r="D409" s="5"/>
      <c r="E409" s="5"/>
      <c r="F409" s="5"/>
      <c r="G409" s="5"/>
      <c r="H409" s="5"/>
      <c r="I409" s="70"/>
      <c r="J409" s="70"/>
      <c r="K409" s="70"/>
      <c r="L409" s="70"/>
      <c r="M409" s="70"/>
      <c r="N409" s="37">
        <f t="shared" si="116"/>
        <v>1</v>
      </c>
      <c r="V409" s="39">
        <f t="shared" si="105"/>
      </c>
      <c r="W409" s="39">
        <f t="shared" si="106"/>
      </c>
      <c r="X409" s="39">
        <f t="shared" si="107"/>
      </c>
      <c r="Y409" s="39">
        <f t="shared" si="108"/>
      </c>
      <c r="Z409" s="39">
        <f t="shared" si="109"/>
      </c>
      <c r="AA409" s="39">
        <f t="shared" si="110"/>
      </c>
      <c r="AB409" s="39">
        <f t="shared" si="111"/>
      </c>
      <c r="AC409" s="39">
        <f t="shared" si="112"/>
      </c>
      <c r="AD409" s="39">
        <f t="shared" si="113"/>
      </c>
      <c r="AE409" s="39">
        <f t="shared" si="114"/>
      </c>
      <c r="AF409" s="39"/>
      <c r="AX409" s="2">
        <v>0.017462385937070835</v>
      </c>
      <c r="AY409" s="39">
        <f t="shared" si="117"/>
        <v>-0.16250895572926888</v>
      </c>
      <c r="BA409" s="2">
        <f t="shared" si="115"/>
        <v>-0.1609551276182338</v>
      </c>
      <c r="BB409" s="37">
        <f t="shared" si="118"/>
        <v>10</v>
      </c>
      <c r="BD409" s="37">
        <f t="shared" si="120"/>
        <v>13.305573200000191</v>
      </c>
      <c r="BE409" s="2">
        <f t="shared" si="119"/>
        <v>0.1352401533083128</v>
      </c>
    </row>
    <row r="410" spans="1:57" ht="12.75">
      <c r="A410" s="1"/>
      <c r="B410" s="56"/>
      <c r="C410" s="5"/>
      <c r="D410" s="5"/>
      <c r="E410" s="5"/>
      <c r="F410" s="5"/>
      <c r="G410" s="5"/>
      <c r="H410" s="5"/>
      <c r="I410" s="70"/>
      <c r="J410" s="70"/>
      <c r="K410" s="70"/>
      <c r="L410" s="70"/>
      <c r="M410" s="70"/>
      <c r="N410" s="37">
        <f t="shared" si="116"/>
        <v>1</v>
      </c>
      <c r="V410" s="39">
        <f t="shared" si="105"/>
      </c>
      <c r="W410" s="39">
        <f t="shared" si="106"/>
      </c>
      <c r="X410" s="39">
        <f t="shared" si="107"/>
      </c>
      <c r="Y410" s="39">
        <f t="shared" si="108"/>
      </c>
      <c r="Z410" s="39">
        <f t="shared" si="109"/>
      </c>
      <c r="AA410" s="39">
        <f t="shared" si="110"/>
      </c>
      <c r="AB410" s="39">
        <f t="shared" si="111"/>
      </c>
      <c r="AC410" s="39">
        <f t="shared" si="112"/>
      </c>
      <c r="AD410" s="39">
        <f t="shared" si="113"/>
      </c>
      <c r="AE410" s="39">
        <f t="shared" si="114"/>
      </c>
      <c r="AF410" s="39"/>
      <c r="AX410" s="2">
        <v>-0.027885067293313394</v>
      </c>
      <c r="AY410" s="39">
        <f t="shared" si="117"/>
        <v>-0.17330596840316986</v>
      </c>
      <c r="BA410" s="2">
        <f t="shared" si="115"/>
        <v>-0.1609551276182338</v>
      </c>
      <c r="BB410" s="37">
        <f t="shared" si="118"/>
        <v>10</v>
      </c>
      <c r="BD410" s="37">
        <f t="shared" si="120"/>
        <v>13.320720800000192</v>
      </c>
      <c r="BE410" s="2">
        <f t="shared" si="119"/>
        <v>0.13569125368410465</v>
      </c>
    </row>
    <row r="411" spans="1:57" ht="12.75">
      <c r="A411" s="1"/>
      <c r="B411" s="56"/>
      <c r="C411" s="5"/>
      <c r="D411" s="5"/>
      <c r="E411" s="5"/>
      <c r="F411" s="5"/>
      <c r="G411" s="5"/>
      <c r="H411" s="5"/>
      <c r="I411" s="70"/>
      <c r="J411" s="70"/>
      <c r="K411" s="70"/>
      <c r="L411" s="70"/>
      <c r="M411" s="70"/>
      <c r="N411" s="37">
        <f t="shared" si="116"/>
        <v>1</v>
      </c>
      <c r="V411" s="39">
        <f t="shared" si="105"/>
      </c>
      <c r="W411" s="39">
        <f t="shared" si="106"/>
      </c>
      <c r="X411" s="39">
        <f t="shared" si="107"/>
      </c>
      <c r="Y411" s="39">
        <f t="shared" si="108"/>
      </c>
      <c r="Z411" s="39">
        <f t="shared" si="109"/>
      </c>
      <c r="AA411" s="39">
        <f t="shared" si="110"/>
      </c>
      <c r="AB411" s="39">
        <f t="shared" si="111"/>
      </c>
      <c r="AC411" s="39">
        <f t="shared" si="112"/>
      </c>
      <c r="AD411" s="39">
        <f t="shared" si="113"/>
      </c>
      <c r="AE411" s="39">
        <f t="shared" si="114"/>
      </c>
      <c r="AF411" s="39"/>
      <c r="AX411" s="2">
        <v>-0.0010464796899319444</v>
      </c>
      <c r="AY411" s="39">
        <f t="shared" si="117"/>
        <v>-0.16691582849760286</v>
      </c>
      <c r="BA411" s="2">
        <f t="shared" si="115"/>
        <v>-0.1609551276182338</v>
      </c>
      <c r="BB411" s="37">
        <f t="shared" si="118"/>
        <v>10</v>
      </c>
      <c r="BD411" s="37">
        <f t="shared" si="120"/>
        <v>13.335868400000193</v>
      </c>
      <c r="BE411" s="2">
        <f t="shared" si="119"/>
        <v>0.13613895763733583</v>
      </c>
    </row>
    <row r="412" spans="1:57" ht="12.75">
      <c r="A412" s="1"/>
      <c r="B412" s="56"/>
      <c r="C412" s="5"/>
      <c r="D412" s="5"/>
      <c r="E412" s="5"/>
      <c r="F412" s="5"/>
      <c r="G412" s="5"/>
      <c r="H412" s="5"/>
      <c r="I412" s="70"/>
      <c r="J412" s="70"/>
      <c r="K412" s="70"/>
      <c r="L412" s="70"/>
      <c r="M412" s="70"/>
      <c r="N412" s="37">
        <f t="shared" si="116"/>
        <v>1</v>
      </c>
      <c r="V412" s="39">
        <f t="shared" si="105"/>
      </c>
      <c r="W412" s="39">
        <f t="shared" si="106"/>
      </c>
      <c r="X412" s="39">
        <f t="shared" si="107"/>
      </c>
      <c r="Y412" s="39">
        <f t="shared" si="108"/>
      </c>
      <c r="Z412" s="39">
        <f t="shared" si="109"/>
      </c>
      <c r="AA412" s="39">
        <f t="shared" si="110"/>
      </c>
      <c r="AB412" s="39">
        <f t="shared" si="111"/>
      </c>
      <c r="AC412" s="39">
        <f t="shared" si="112"/>
      </c>
      <c r="AD412" s="39">
        <f t="shared" si="113"/>
      </c>
      <c r="AE412" s="39">
        <f t="shared" si="114"/>
      </c>
      <c r="AF412" s="39"/>
      <c r="AX412" s="2">
        <v>0.008828699606311233</v>
      </c>
      <c r="AY412" s="39">
        <f t="shared" si="117"/>
        <v>-0.16456459533183068</v>
      </c>
      <c r="BA412" s="2">
        <f t="shared" si="115"/>
        <v>-0.1609551276182338</v>
      </c>
      <c r="BB412" s="37">
        <f t="shared" si="118"/>
        <v>10</v>
      </c>
      <c r="BD412" s="37">
        <f t="shared" si="120"/>
        <v>13.351016000000193</v>
      </c>
      <c r="BE412" s="2">
        <f t="shared" si="119"/>
        <v>0.13658322167446232</v>
      </c>
    </row>
    <row r="413" spans="1:57" ht="12.75">
      <c r="A413" s="1"/>
      <c r="B413" s="56"/>
      <c r="C413" s="5"/>
      <c r="D413" s="5"/>
      <c r="E413" s="5"/>
      <c r="F413" s="5"/>
      <c r="G413" s="5"/>
      <c r="H413" s="5"/>
      <c r="I413" s="70"/>
      <c r="J413" s="70"/>
      <c r="K413" s="70"/>
      <c r="L413" s="70"/>
      <c r="M413" s="70"/>
      <c r="N413" s="37">
        <f t="shared" si="116"/>
        <v>1</v>
      </c>
      <c r="V413" s="39">
        <f t="shared" si="105"/>
      </c>
      <c r="W413" s="39">
        <f t="shared" si="106"/>
      </c>
      <c r="X413" s="39">
        <f t="shared" si="107"/>
      </c>
      <c r="Y413" s="39">
        <f t="shared" si="108"/>
      </c>
      <c r="Z413" s="39">
        <f t="shared" si="109"/>
      </c>
      <c r="AA413" s="39">
        <f t="shared" si="110"/>
      </c>
      <c r="AB413" s="39">
        <f t="shared" si="111"/>
      </c>
      <c r="AC413" s="39">
        <f t="shared" si="112"/>
      </c>
      <c r="AD413" s="39">
        <f t="shared" si="113"/>
      </c>
      <c r="AE413" s="39">
        <f t="shared" si="114"/>
      </c>
      <c r="AF413" s="39"/>
      <c r="AX413" s="2">
        <v>0.029683217871639148</v>
      </c>
      <c r="AY413" s="39">
        <f t="shared" si="117"/>
        <v>-0.15959923384008592</v>
      </c>
      <c r="BA413" s="2">
        <f t="shared" si="115"/>
        <v>-0.1609551276182338</v>
      </c>
      <c r="BB413" s="37">
        <f t="shared" si="118"/>
        <v>10</v>
      </c>
      <c r="BD413" s="37">
        <f t="shared" si="120"/>
        <v>13.366163600000194</v>
      </c>
      <c r="BE413" s="2">
        <f t="shared" si="119"/>
        <v>0.13702400253133531</v>
      </c>
    </row>
    <row r="414" spans="1:57" ht="12.75">
      <c r="A414" s="1"/>
      <c r="B414" s="56"/>
      <c r="C414" s="5"/>
      <c r="D414" s="5"/>
      <c r="E414" s="5"/>
      <c r="F414" s="5"/>
      <c r="G414" s="5"/>
      <c r="H414" s="5"/>
      <c r="I414" s="70"/>
      <c r="J414" s="70"/>
      <c r="K414" s="70"/>
      <c r="L414" s="70"/>
      <c r="M414" s="70"/>
      <c r="N414" s="37">
        <f t="shared" si="116"/>
        <v>1</v>
      </c>
      <c r="V414" s="39">
        <f t="shared" si="105"/>
      </c>
      <c r="W414" s="39">
        <f t="shared" si="106"/>
      </c>
      <c r="X414" s="39">
        <f t="shared" si="107"/>
      </c>
      <c r="Y414" s="39">
        <f t="shared" si="108"/>
      </c>
      <c r="Z414" s="39">
        <f t="shared" si="109"/>
      </c>
      <c r="AA414" s="39">
        <f t="shared" si="110"/>
      </c>
      <c r="AB414" s="39">
        <f t="shared" si="111"/>
      </c>
      <c r="AC414" s="39">
        <f t="shared" si="112"/>
      </c>
      <c r="AD414" s="39">
        <f t="shared" si="113"/>
      </c>
      <c r="AE414" s="39">
        <f t="shared" si="114"/>
      </c>
      <c r="AF414" s="39"/>
      <c r="AX414" s="2">
        <v>0.02074190496536149</v>
      </c>
      <c r="AY414" s="39">
        <f t="shared" si="117"/>
        <v>-0.16172811786539015</v>
      </c>
      <c r="BA414" s="2">
        <f t="shared" si="115"/>
        <v>-0.1609551276182338</v>
      </c>
      <c r="BB414" s="37">
        <f t="shared" si="118"/>
        <v>10</v>
      </c>
      <c r="BD414" s="37">
        <f t="shared" si="120"/>
        <v>13.381311200000194</v>
      </c>
      <c r="BE414" s="2">
        <f t="shared" si="119"/>
        <v>0.1374612571801895</v>
      </c>
    </row>
    <row r="415" spans="1:57" ht="12.75">
      <c r="A415" s="1"/>
      <c r="B415" s="56"/>
      <c r="C415" s="5"/>
      <c r="D415" s="5"/>
      <c r="E415" s="5"/>
      <c r="F415" s="5"/>
      <c r="G415" s="5"/>
      <c r="H415" s="5"/>
      <c r="I415" s="70"/>
      <c r="J415" s="70"/>
      <c r="K415" s="70"/>
      <c r="L415" s="70"/>
      <c r="M415" s="70"/>
      <c r="N415" s="37">
        <f t="shared" si="116"/>
        <v>1</v>
      </c>
      <c r="V415" s="39">
        <f t="shared" si="105"/>
      </c>
      <c r="W415" s="39">
        <f t="shared" si="106"/>
      </c>
      <c r="X415" s="39">
        <f t="shared" si="107"/>
      </c>
      <c r="Y415" s="39">
        <f t="shared" si="108"/>
      </c>
      <c r="Z415" s="39">
        <f t="shared" si="109"/>
      </c>
      <c r="AA415" s="39">
        <f t="shared" si="110"/>
      </c>
      <c r="AB415" s="39">
        <f t="shared" si="111"/>
      </c>
      <c r="AC415" s="39">
        <f t="shared" si="112"/>
      </c>
      <c r="AD415" s="39">
        <f t="shared" si="113"/>
      </c>
      <c r="AE415" s="39">
        <f t="shared" si="114"/>
      </c>
      <c r="AF415" s="39"/>
      <c r="AX415" s="2">
        <v>0.021556749168370616</v>
      </c>
      <c r="AY415" s="39">
        <f t="shared" si="117"/>
        <v>-0.16153410734086415</v>
      </c>
      <c r="BA415" s="2">
        <f t="shared" si="115"/>
        <v>-0.1609551276182338</v>
      </c>
      <c r="BB415" s="37">
        <f t="shared" si="118"/>
        <v>10</v>
      </c>
      <c r="BD415" s="37">
        <f t="shared" si="120"/>
        <v>13.396458800000195</v>
      </c>
      <c r="BE415" s="2">
        <f t="shared" si="119"/>
        <v>0.13789494283661213</v>
      </c>
    </row>
    <row r="416" spans="1:57" ht="12.75">
      <c r="A416" s="1"/>
      <c r="B416" s="56"/>
      <c r="C416" s="5"/>
      <c r="D416" s="5"/>
      <c r="E416" s="5"/>
      <c r="F416" s="5"/>
      <c r="G416" s="5"/>
      <c r="H416" s="5"/>
      <c r="I416" s="70"/>
      <c r="J416" s="70"/>
      <c r="K416" s="70"/>
      <c r="L416" s="70"/>
      <c r="M416" s="70"/>
      <c r="N416" s="37">
        <f t="shared" si="116"/>
        <v>1</v>
      </c>
      <c r="V416" s="39">
        <f t="shared" si="105"/>
      </c>
      <c r="W416" s="39">
        <f t="shared" si="106"/>
      </c>
      <c r="X416" s="39">
        <f t="shared" si="107"/>
      </c>
      <c r="Y416" s="39">
        <f t="shared" si="108"/>
      </c>
      <c r="Z416" s="39">
        <f t="shared" si="109"/>
      </c>
      <c r="AA416" s="39">
        <f t="shared" si="110"/>
      </c>
      <c r="AB416" s="39">
        <f t="shared" si="111"/>
      </c>
      <c r="AC416" s="39">
        <f t="shared" si="112"/>
      </c>
      <c r="AD416" s="39">
        <f t="shared" si="113"/>
      </c>
      <c r="AE416" s="39">
        <f t="shared" si="114"/>
      </c>
      <c r="AF416" s="39"/>
      <c r="AX416" s="2">
        <v>0.02258033997619556</v>
      </c>
      <c r="AY416" s="39">
        <f t="shared" si="117"/>
        <v>-0.16129039524376299</v>
      </c>
      <c r="BA416" s="2">
        <f t="shared" si="115"/>
        <v>-0.1609551276182338</v>
      </c>
      <c r="BB416" s="37">
        <f t="shared" si="118"/>
        <v>10</v>
      </c>
      <c r="BD416" s="37">
        <f t="shared" si="120"/>
        <v>13.411606400000196</v>
      </c>
      <c r="BE416" s="2">
        <f t="shared" si="119"/>
        <v>0.13832501696649</v>
      </c>
    </row>
    <row r="417" spans="1:57" ht="12.75">
      <c r="A417" s="1"/>
      <c r="B417" s="56"/>
      <c r="C417" s="5"/>
      <c r="D417" s="5"/>
      <c r="E417" s="5"/>
      <c r="F417" s="5"/>
      <c r="G417" s="5"/>
      <c r="H417" s="5"/>
      <c r="I417" s="70"/>
      <c r="J417" s="70"/>
      <c r="K417" s="70"/>
      <c r="L417" s="70"/>
      <c r="M417" s="70"/>
      <c r="N417" s="37">
        <f t="shared" si="116"/>
        <v>1</v>
      </c>
      <c r="V417" s="39">
        <f t="shared" si="105"/>
      </c>
      <c r="W417" s="39">
        <f t="shared" si="106"/>
      </c>
      <c r="X417" s="39">
        <f t="shared" si="107"/>
      </c>
      <c r="Y417" s="39">
        <f t="shared" si="108"/>
      </c>
      <c r="Z417" s="39">
        <f t="shared" si="109"/>
      </c>
      <c r="AA417" s="39">
        <f t="shared" si="110"/>
      </c>
      <c r="AB417" s="39">
        <f t="shared" si="111"/>
      </c>
      <c r="AC417" s="39">
        <f t="shared" si="112"/>
      </c>
      <c r="AD417" s="39">
        <f t="shared" si="113"/>
      </c>
      <c r="AE417" s="39">
        <f t="shared" si="114"/>
      </c>
      <c r="AF417" s="39"/>
      <c r="AX417" s="2">
        <v>0.022787255470442823</v>
      </c>
      <c r="AY417" s="39">
        <f t="shared" si="117"/>
        <v>-0.1612411296498946</v>
      </c>
      <c r="BA417" s="2">
        <f t="shared" si="115"/>
        <v>-0.1609551276182338</v>
      </c>
      <c r="BB417" s="37">
        <f t="shared" si="118"/>
        <v>10</v>
      </c>
      <c r="BD417" s="37">
        <f t="shared" si="120"/>
        <v>13.426754000000196</v>
      </c>
      <c r="BE417" s="2">
        <f t="shared" si="119"/>
        <v>0.13875143729293343</v>
      </c>
    </row>
    <row r="418" spans="1:57" ht="12.75">
      <c r="A418" s="1"/>
      <c r="B418" s="56"/>
      <c r="C418" s="5"/>
      <c r="D418" s="5"/>
      <c r="E418" s="5"/>
      <c r="F418" s="5"/>
      <c r="G418" s="5"/>
      <c r="H418" s="5"/>
      <c r="I418" s="70"/>
      <c r="J418" s="70"/>
      <c r="K418" s="70"/>
      <c r="L418" s="70"/>
      <c r="M418" s="70"/>
      <c r="N418" s="37">
        <f t="shared" si="116"/>
        <v>1</v>
      </c>
      <c r="V418" s="39">
        <f t="shared" si="105"/>
      </c>
      <c r="W418" s="39">
        <f t="shared" si="106"/>
      </c>
      <c r="X418" s="39">
        <f t="shared" si="107"/>
      </c>
      <c r="Y418" s="39">
        <f t="shared" si="108"/>
      </c>
      <c r="Z418" s="39">
        <f t="shared" si="109"/>
      </c>
      <c r="AA418" s="39">
        <f t="shared" si="110"/>
      </c>
      <c r="AB418" s="39">
        <f t="shared" si="111"/>
      </c>
      <c r="AC418" s="39">
        <f t="shared" si="112"/>
      </c>
      <c r="AD418" s="39">
        <f t="shared" si="113"/>
      </c>
      <c r="AE418" s="39">
        <f t="shared" si="114"/>
      </c>
      <c r="AF418" s="39"/>
      <c r="AX418" s="2">
        <v>0.0012826929532761613</v>
      </c>
      <c r="AY418" s="39">
        <f t="shared" si="117"/>
        <v>-0.16636126358255332</v>
      </c>
      <c r="BA418" s="2">
        <f t="shared" si="115"/>
        <v>-0.1609551276182338</v>
      </c>
      <c r="BB418" s="37">
        <f t="shared" si="118"/>
        <v>10</v>
      </c>
      <c r="BD418" s="37">
        <f t="shared" si="120"/>
        <v>13.441901600000197</v>
      </c>
      <c r="BE418" s="2">
        <f t="shared" si="119"/>
        <v>0.13917416180317585</v>
      </c>
    </row>
    <row r="419" spans="1:57" ht="12.75">
      <c r="A419" s="1"/>
      <c r="B419" s="56"/>
      <c r="C419" s="5"/>
      <c r="D419" s="5"/>
      <c r="E419" s="5"/>
      <c r="F419" s="5"/>
      <c r="G419" s="5"/>
      <c r="H419" s="5"/>
      <c r="I419" s="70"/>
      <c r="J419" s="70"/>
      <c r="K419" s="70"/>
      <c r="L419" s="70"/>
      <c r="M419" s="70"/>
      <c r="N419" s="37">
        <f t="shared" si="116"/>
        <v>1</v>
      </c>
      <c r="V419" s="39">
        <f t="shared" si="105"/>
      </c>
      <c r="W419" s="39">
        <f t="shared" si="106"/>
      </c>
      <c r="X419" s="39">
        <f t="shared" si="107"/>
      </c>
      <c r="Y419" s="39">
        <f t="shared" si="108"/>
      </c>
      <c r="Z419" s="39">
        <f t="shared" si="109"/>
      </c>
      <c r="AA419" s="39">
        <f t="shared" si="110"/>
      </c>
      <c r="AB419" s="39">
        <f t="shared" si="111"/>
      </c>
      <c r="AC419" s="39">
        <f t="shared" si="112"/>
      </c>
      <c r="AD419" s="39">
        <f t="shared" si="113"/>
      </c>
      <c r="AE419" s="39">
        <f t="shared" si="114"/>
      </c>
      <c r="AF419" s="39"/>
      <c r="AX419" s="2">
        <v>0.011582689901425212</v>
      </c>
      <c r="AY419" s="39">
        <f t="shared" si="117"/>
        <v>-0.16390888335680354</v>
      </c>
      <c r="BA419" s="2">
        <f t="shared" si="115"/>
        <v>-0.1609551276182338</v>
      </c>
      <c r="BB419" s="37">
        <f t="shared" si="118"/>
        <v>10</v>
      </c>
      <c r="BD419" s="37">
        <f t="shared" si="120"/>
        <v>13.457049200000197</v>
      </c>
      <c r="BE419" s="2">
        <f t="shared" si="119"/>
        <v>0.13959314875544704</v>
      </c>
    </row>
    <row r="420" spans="1:57" ht="12.75">
      <c r="A420" s="1"/>
      <c r="B420" s="56"/>
      <c r="C420" s="5"/>
      <c r="D420" s="5"/>
      <c r="E420" s="5"/>
      <c r="F420" s="5"/>
      <c r="G420" s="5"/>
      <c r="H420" s="5"/>
      <c r="I420" s="70"/>
      <c r="J420" s="70"/>
      <c r="K420" s="70"/>
      <c r="L420" s="70"/>
      <c r="M420" s="70"/>
      <c r="N420" s="37">
        <f t="shared" si="116"/>
        <v>1</v>
      </c>
      <c r="V420" s="39">
        <f t="shared" si="105"/>
      </c>
      <c r="W420" s="39">
        <f t="shared" si="106"/>
      </c>
      <c r="X420" s="39">
        <f t="shared" si="107"/>
      </c>
      <c r="Y420" s="39">
        <f t="shared" si="108"/>
      </c>
      <c r="Z420" s="39">
        <f t="shared" si="109"/>
      </c>
      <c r="AA420" s="39">
        <f t="shared" si="110"/>
      </c>
      <c r="AB420" s="39">
        <f t="shared" si="111"/>
      </c>
      <c r="AC420" s="39">
        <f t="shared" si="112"/>
      </c>
      <c r="AD420" s="39">
        <f t="shared" si="113"/>
      </c>
      <c r="AE420" s="39">
        <f t="shared" si="114"/>
      </c>
      <c r="AF420" s="39"/>
      <c r="AX420" s="2">
        <v>-0.01609088412121952</v>
      </c>
      <c r="AY420" s="39">
        <f t="shared" si="117"/>
        <v>-0.17049782955267134</v>
      </c>
      <c r="BA420" s="2">
        <f t="shared" si="115"/>
        <v>-0.1609551276182338</v>
      </c>
      <c r="BB420" s="37">
        <f t="shared" si="118"/>
        <v>10</v>
      </c>
      <c r="BD420" s="37">
        <f t="shared" si="120"/>
        <v>13.472196800000198</v>
      </c>
      <c r="BE420" s="2">
        <f t="shared" si="119"/>
        <v>0.14000835668581835</v>
      </c>
    </row>
    <row r="421" spans="1:57" ht="12.75">
      <c r="A421" s="1"/>
      <c r="B421" s="56"/>
      <c r="C421" s="5"/>
      <c r="D421" s="5"/>
      <c r="E421" s="5"/>
      <c r="F421" s="5"/>
      <c r="G421" s="5"/>
      <c r="H421" s="5"/>
      <c r="I421" s="70"/>
      <c r="J421" s="70"/>
      <c r="K421" s="70"/>
      <c r="L421" s="70"/>
      <c r="M421" s="70"/>
      <c r="N421" s="37">
        <f t="shared" si="116"/>
        <v>1</v>
      </c>
      <c r="V421" s="39">
        <f t="shared" si="105"/>
      </c>
      <c r="W421" s="39">
        <f t="shared" si="106"/>
      </c>
      <c r="X421" s="39">
        <f t="shared" si="107"/>
      </c>
      <c r="Y421" s="39">
        <f t="shared" si="108"/>
      </c>
      <c r="Z421" s="39">
        <f t="shared" si="109"/>
      </c>
      <c r="AA421" s="39">
        <f t="shared" si="110"/>
      </c>
      <c r="AB421" s="39">
        <f t="shared" si="111"/>
      </c>
      <c r="AC421" s="39">
        <f t="shared" si="112"/>
      </c>
      <c r="AD421" s="39">
        <f t="shared" si="113"/>
      </c>
      <c r="AE421" s="39">
        <f t="shared" si="114"/>
      </c>
      <c r="AF421" s="39"/>
      <c r="AX421" s="2">
        <v>0.025466170232245858</v>
      </c>
      <c r="AY421" s="39">
        <f t="shared" si="117"/>
        <v>-0.16060329280184624</v>
      </c>
      <c r="BA421" s="2">
        <f t="shared" si="115"/>
        <v>-0.1609551276182338</v>
      </c>
      <c r="BB421" s="37">
        <f t="shared" si="118"/>
        <v>10</v>
      </c>
      <c r="BD421" s="37">
        <f t="shared" si="120"/>
        <v>13.487344400000199</v>
      </c>
      <c r="BE421" s="2">
        <f t="shared" si="119"/>
        <v>0.14041974441501892</v>
      </c>
    </row>
    <row r="422" spans="1:57" ht="12.75">
      <c r="A422" s="1"/>
      <c r="B422" s="56"/>
      <c r="C422" s="5"/>
      <c r="D422" s="5"/>
      <c r="E422" s="5"/>
      <c r="F422" s="5"/>
      <c r="G422" s="5"/>
      <c r="H422" s="5"/>
      <c r="I422" s="70"/>
      <c r="J422" s="70"/>
      <c r="K422" s="70"/>
      <c r="L422" s="70"/>
      <c r="M422" s="70"/>
      <c r="N422" s="37">
        <f t="shared" si="116"/>
        <v>1</v>
      </c>
      <c r="V422" s="39">
        <f t="shared" si="105"/>
      </c>
      <c r="W422" s="39">
        <f t="shared" si="106"/>
      </c>
      <c r="X422" s="39">
        <f t="shared" si="107"/>
      </c>
      <c r="Y422" s="39">
        <f t="shared" si="108"/>
      </c>
      <c r="Z422" s="39">
        <f t="shared" si="109"/>
      </c>
      <c r="AA422" s="39">
        <f t="shared" si="110"/>
      </c>
      <c r="AB422" s="39">
        <f t="shared" si="111"/>
      </c>
      <c r="AC422" s="39">
        <f t="shared" si="112"/>
      </c>
      <c r="AD422" s="39">
        <f t="shared" si="113"/>
      </c>
      <c r="AE422" s="39">
        <f t="shared" si="114"/>
      </c>
      <c r="AF422" s="39"/>
      <c r="AX422" s="2">
        <v>-0.02945799127170629</v>
      </c>
      <c r="AY422" s="39">
        <f t="shared" si="117"/>
        <v>-0.17368047411231105</v>
      </c>
      <c r="BA422" s="2">
        <f t="shared" si="115"/>
        <v>-0.1609551276182338</v>
      </c>
      <c r="BB422" s="37">
        <f t="shared" si="118"/>
        <v>10</v>
      </c>
      <c r="BD422" s="37">
        <f t="shared" si="120"/>
        <v>13.5024920000002</v>
      </c>
      <c r="BE422" s="2">
        <f t="shared" si="119"/>
        <v>0.14082727105522086</v>
      </c>
    </row>
    <row r="423" spans="1:57" ht="12.75">
      <c r="A423" s="1"/>
      <c r="B423" s="56"/>
      <c r="C423" s="5"/>
      <c r="D423" s="5"/>
      <c r="E423" s="5"/>
      <c r="F423" s="5"/>
      <c r="G423" s="5"/>
      <c r="H423" s="5"/>
      <c r="I423" s="70"/>
      <c r="J423" s="70"/>
      <c r="K423" s="70"/>
      <c r="L423" s="70"/>
      <c r="M423" s="70"/>
      <c r="N423" s="37">
        <f t="shared" si="116"/>
        <v>1</v>
      </c>
      <c r="V423" s="39">
        <f t="shared" si="105"/>
      </c>
      <c r="W423" s="39">
        <f t="shared" si="106"/>
      </c>
      <c r="X423" s="39">
        <f t="shared" si="107"/>
      </c>
      <c r="Y423" s="39">
        <f t="shared" si="108"/>
      </c>
      <c r="Z423" s="39">
        <f t="shared" si="109"/>
      </c>
      <c r="AA423" s="39">
        <f t="shared" si="110"/>
      </c>
      <c r="AB423" s="39">
        <f t="shared" si="111"/>
      </c>
      <c r="AC423" s="39">
        <f t="shared" si="112"/>
      </c>
      <c r="AD423" s="39">
        <f t="shared" si="113"/>
      </c>
      <c r="AE423" s="39">
        <f t="shared" si="114"/>
      </c>
      <c r="AF423" s="39"/>
      <c r="AX423" s="2">
        <v>-1.7395550401318183E-05</v>
      </c>
      <c r="AY423" s="39">
        <f t="shared" si="117"/>
        <v>-0.1666708084643813</v>
      </c>
      <c r="BA423" s="2">
        <f t="shared" si="115"/>
        <v>-0.1609551276182338</v>
      </c>
      <c r="BB423" s="37">
        <f t="shared" si="118"/>
        <v>10</v>
      </c>
      <c r="BD423" s="37">
        <f t="shared" si="120"/>
        <v>13.5176396000002</v>
      </c>
      <c r="BE423" s="2">
        <f t="shared" si="119"/>
        <v>0.1412308960167917</v>
      </c>
    </row>
    <row r="424" spans="1:57" ht="12.75">
      <c r="A424" s="1"/>
      <c r="B424" s="56"/>
      <c r="C424" s="5"/>
      <c r="D424" s="5"/>
      <c r="E424" s="5"/>
      <c r="F424" s="5"/>
      <c r="G424" s="5"/>
      <c r="H424" s="5"/>
      <c r="I424" s="70"/>
      <c r="J424" s="70"/>
      <c r="K424" s="70"/>
      <c r="L424" s="70"/>
      <c r="M424" s="70"/>
      <c r="N424" s="37">
        <f t="shared" si="116"/>
        <v>1</v>
      </c>
      <c r="V424" s="39">
        <f t="shared" si="105"/>
      </c>
      <c r="W424" s="39">
        <f t="shared" si="106"/>
      </c>
      <c r="X424" s="39">
        <f t="shared" si="107"/>
      </c>
      <c r="Y424" s="39">
        <f t="shared" si="108"/>
      </c>
      <c r="Z424" s="39">
        <f t="shared" si="109"/>
      </c>
      <c r="AA424" s="39">
        <f t="shared" si="110"/>
      </c>
      <c r="AB424" s="39">
        <f t="shared" si="111"/>
      </c>
      <c r="AC424" s="39">
        <f t="shared" si="112"/>
      </c>
      <c r="AD424" s="39">
        <f t="shared" si="113"/>
      </c>
      <c r="AE424" s="39">
        <f t="shared" si="114"/>
      </c>
      <c r="AF424" s="39"/>
      <c r="AX424" s="2">
        <v>0.005900753807184057</v>
      </c>
      <c r="AY424" s="39">
        <f t="shared" si="117"/>
        <v>-0.16526172528400382</v>
      </c>
      <c r="BA424" s="2">
        <f t="shared" si="115"/>
        <v>-0.1609551276182338</v>
      </c>
      <c r="BB424" s="37">
        <f t="shared" si="118"/>
        <v>10</v>
      </c>
      <c r="BD424" s="37">
        <f t="shared" si="120"/>
        <v>13.5327872000002</v>
      </c>
      <c r="BE424" s="2">
        <f t="shared" si="119"/>
        <v>0.14163057901501344</v>
      </c>
    </row>
    <row r="425" spans="1:57" ht="12.75">
      <c r="A425" s="1"/>
      <c r="B425" s="56"/>
      <c r="C425" s="5"/>
      <c r="D425" s="5"/>
      <c r="E425" s="5"/>
      <c r="F425" s="5"/>
      <c r="G425" s="5"/>
      <c r="H425" s="5"/>
      <c r="I425" s="70"/>
      <c r="J425" s="70"/>
      <c r="K425" s="70"/>
      <c r="L425" s="70"/>
      <c r="M425" s="70"/>
      <c r="N425" s="37">
        <f t="shared" si="116"/>
        <v>1</v>
      </c>
      <c r="V425" s="39">
        <f t="shared" si="105"/>
      </c>
      <c r="W425" s="39">
        <f t="shared" si="106"/>
      </c>
      <c r="X425" s="39">
        <f t="shared" si="107"/>
      </c>
      <c r="Y425" s="39">
        <f t="shared" si="108"/>
      </c>
      <c r="Z425" s="39">
        <f t="shared" si="109"/>
      </c>
      <c r="AA425" s="39">
        <f t="shared" si="110"/>
      </c>
      <c r="AB425" s="39">
        <f t="shared" si="111"/>
      </c>
      <c r="AC425" s="39">
        <f t="shared" si="112"/>
      </c>
      <c r="AD425" s="39">
        <f t="shared" si="113"/>
      </c>
      <c r="AE425" s="39">
        <f t="shared" si="114"/>
      </c>
      <c r="AF425" s="39"/>
      <c r="AX425" s="2">
        <v>0.010685445722830901</v>
      </c>
      <c r="AY425" s="39">
        <f t="shared" si="117"/>
        <v>-0.1641225129231355</v>
      </c>
      <c r="BA425" s="2">
        <f t="shared" si="115"/>
        <v>-0.1609551276182338</v>
      </c>
      <c r="BB425" s="37">
        <f t="shared" si="118"/>
        <v>10</v>
      </c>
      <c r="BD425" s="37">
        <f t="shared" si="120"/>
        <v>13.547934800000201</v>
      </c>
      <c r="BE425" s="2">
        <f t="shared" si="119"/>
        <v>0.14202628007676504</v>
      </c>
    </row>
    <row r="426" spans="1:57" ht="12.75">
      <c r="A426" s="1"/>
      <c r="B426" s="56"/>
      <c r="C426" s="5"/>
      <c r="D426" s="5"/>
      <c r="E426" s="5"/>
      <c r="F426" s="5"/>
      <c r="G426" s="5"/>
      <c r="H426" s="5"/>
      <c r="I426" s="70"/>
      <c r="J426" s="70"/>
      <c r="K426" s="70"/>
      <c r="L426" s="70"/>
      <c r="M426" s="70"/>
      <c r="N426" s="37">
        <f t="shared" si="116"/>
        <v>1</v>
      </c>
      <c r="V426" s="39">
        <f t="shared" si="105"/>
      </c>
      <c r="W426" s="39">
        <f t="shared" si="106"/>
      </c>
      <c r="X426" s="39">
        <f t="shared" si="107"/>
      </c>
      <c r="Y426" s="39">
        <f t="shared" si="108"/>
      </c>
      <c r="Z426" s="39">
        <f t="shared" si="109"/>
      </c>
      <c r="AA426" s="39">
        <f t="shared" si="110"/>
      </c>
      <c r="AB426" s="39">
        <f t="shared" si="111"/>
      </c>
      <c r="AC426" s="39">
        <f t="shared" si="112"/>
      </c>
      <c r="AD426" s="39">
        <f t="shared" si="113"/>
      </c>
      <c r="AE426" s="39">
        <f t="shared" si="114"/>
      </c>
      <c r="AF426" s="39"/>
      <c r="AX426" s="2">
        <v>0.002983794671468247</v>
      </c>
      <c r="AY426" s="39">
        <f t="shared" si="117"/>
        <v>-0.16595623936393614</v>
      </c>
      <c r="BA426" s="2">
        <f t="shared" si="115"/>
        <v>-0.1609551276182338</v>
      </c>
      <c r="BB426" s="37">
        <f t="shared" si="118"/>
        <v>10</v>
      </c>
      <c r="BD426" s="37">
        <f t="shared" si="120"/>
        <v>13.563082400000201</v>
      </c>
      <c r="BE426" s="2">
        <f t="shared" si="119"/>
        <v>0.14241795954716893</v>
      </c>
    </row>
    <row r="427" spans="1:57" ht="12.75">
      <c r="A427" s="1"/>
      <c r="B427" s="56"/>
      <c r="C427" s="5"/>
      <c r="D427" s="5"/>
      <c r="E427" s="5"/>
      <c r="F427" s="5"/>
      <c r="G427" s="5"/>
      <c r="H427" s="5"/>
      <c r="I427" s="70"/>
      <c r="J427" s="70"/>
      <c r="K427" s="70"/>
      <c r="L427" s="70"/>
      <c r="M427" s="70"/>
      <c r="N427" s="37">
        <f t="shared" si="116"/>
        <v>1</v>
      </c>
      <c r="V427" s="39">
        <f t="shared" si="105"/>
      </c>
      <c r="W427" s="39">
        <f t="shared" si="106"/>
      </c>
      <c r="X427" s="39">
        <f t="shared" si="107"/>
      </c>
      <c r="Y427" s="39">
        <f t="shared" si="108"/>
      </c>
      <c r="Z427" s="39">
        <f t="shared" si="109"/>
      </c>
      <c r="AA427" s="39">
        <f t="shared" si="110"/>
      </c>
      <c r="AB427" s="39">
        <f t="shared" si="111"/>
      </c>
      <c r="AC427" s="39">
        <f t="shared" si="112"/>
      </c>
      <c r="AD427" s="39">
        <f t="shared" si="113"/>
      </c>
      <c r="AE427" s="39">
        <f t="shared" si="114"/>
      </c>
      <c r="AF427" s="39"/>
      <c r="AX427" s="2">
        <v>-0.006673482467116305</v>
      </c>
      <c r="AY427" s="39">
        <f t="shared" si="117"/>
        <v>-0.16825559106359914</v>
      </c>
      <c r="BA427" s="2">
        <f t="shared" si="115"/>
        <v>-0.1609551276182338</v>
      </c>
      <c r="BB427" s="37">
        <f t="shared" si="118"/>
        <v>10</v>
      </c>
      <c r="BD427" s="37">
        <f t="shared" si="120"/>
        <v>13.578230000000202</v>
      </c>
      <c r="BE427" s="2">
        <f t="shared" si="119"/>
        <v>0.1428055780961978</v>
      </c>
    </row>
    <row r="428" spans="1:57" ht="12.75">
      <c r="A428" s="1"/>
      <c r="B428" s="56"/>
      <c r="C428" s="5"/>
      <c r="D428" s="5"/>
      <c r="E428" s="5"/>
      <c r="F428" s="5"/>
      <c r="G428" s="5"/>
      <c r="H428" s="5"/>
      <c r="I428" s="70"/>
      <c r="J428" s="70"/>
      <c r="K428" s="70"/>
      <c r="L428" s="70"/>
      <c r="M428" s="70"/>
      <c r="N428" s="37">
        <f t="shared" si="116"/>
        <v>1</v>
      </c>
      <c r="V428" s="39">
        <f t="shared" si="105"/>
      </c>
      <c r="W428" s="39">
        <f t="shared" si="106"/>
      </c>
      <c r="X428" s="39">
        <f t="shared" si="107"/>
      </c>
      <c r="Y428" s="39">
        <f t="shared" si="108"/>
      </c>
      <c r="Z428" s="39">
        <f t="shared" si="109"/>
      </c>
      <c r="AA428" s="39">
        <f t="shared" si="110"/>
      </c>
      <c r="AB428" s="39">
        <f t="shared" si="111"/>
      </c>
      <c r="AC428" s="39">
        <f t="shared" si="112"/>
      </c>
      <c r="AD428" s="39">
        <f t="shared" si="113"/>
      </c>
      <c r="AE428" s="39">
        <f t="shared" si="114"/>
      </c>
      <c r="AF428" s="39"/>
      <c r="AX428" s="2">
        <v>0.00899166844691305</v>
      </c>
      <c r="AY428" s="39">
        <f t="shared" si="117"/>
        <v>-0.16452579322692548</v>
      </c>
      <c r="BA428" s="2">
        <f t="shared" si="115"/>
        <v>-0.1609551276182338</v>
      </c>
      <c r="BB428" s="37">
        <f t="shared" si="118"/>
        <v>10</v>
      </c>
      <c r="BD428" s="37">
        <f t="shared" si="120"/>
        <v>13.593377600000203</v>
      </c>
      <c r="BE428" s="2">
        <f t="shared" si="119"/>
        <v>0.14318909672524188</v>
      </c>
    </row>
    <row r="429" spans="1:57" ht="12.75">
      <c r="A429" s="1"/>
      <c r="B429" s="56"/>
      <c r="C429" s="5"/>
      <c r="D429" s="5"/>
      <c r="E429" s="5"/>
      <c r="F429" s="5"/>
      <c r="G429" s="5"/>
      <c r="H429" s="5"/>
      <c r="I429" s="70"/>
      <c r="J429" s="70"/>
      <c r="K429" s="70"/>
      <c r="L429" s="70"/>
      <c r="M429" s="70"/>
      <c r="N429" s="37">
        <f t="shared" si="116"/>
        <v>1</v>
      </c>
      <c r="V429" s="39">
        <f t="shared" si="105"/>
      </c>
      <c r="W429" s="39">
        <f t="shared" si="106"/>
      </c>
      <c r="X429" s="39">
        <f t="shared" si="107"/>
      </c>
      <c r="Y429" s="39">
        <f t="shared" si="108"/>
      </c>
      <c r="Z429" s="39">
        <f t="shared" si="109"/>
      </c>
      <c r="AA429" s="39">
        <f t="shared" si="110"/>
      </c>
      <c r="AB429" s="39">
        <f t="shared" si="111"/>
      </c>
      <c r="AC429" s="39">
        <f t="shared" si="112"/>
      </c>
      <c r="AD429" s="39">
        <f t="shared" si="113"/>
      </c>
      <c r="AE429" s="39">
        <f t="shared" si="114"/>
      </c>
      <c r="AF429" s="39"/>
      <c r="AX429" s="2">
        <v>0.0066917935728019046</v>
      </c>
      <c r="AY429" s="39">
        <f t="shared" si="117"/>
        <v>-0.16507338248266623</v>
      </c>
      <c r="BA429" s="2">
        <f t="shared" si="115"/>
        <v>-0.1609551276182338</v>
      </c>
      <c r="BB429" s="37">
        <f t="shared" si="118"/>
        <v>10</v>
      </c>
      <c r="BD429" s="37">
        <f t="shared" si="120"/>
        <v>13.608525200000203</v>
      </c>
      <c r="BE429" s="2">
        <f t="shared" si="119"/>
        <v>0.14356847677363424</v>
      </c>
    </row>
    <row r="430" spans="1:57" ht="12.75">
      <c r="A430" s="1"/>
      <c r="B430" s="56"/>
      <c r="C430" s="5"/>
      <c r="D430" s="5"/>
      <c r="E430" s="5"/>
      <c r="F430" s="5"/>
      <c r="G430" s="5"/>
      <c r="H430" s="5"/>
      <c r="I430" s="70"/>
      <c r="J430" s="70"/>
      <c r="K430" s="70"/>
      <c r="L430" s="70"/>
      <c r="M430" s="70"/>
      <c r="N430" s="37">
        <f t="shared" si="116"/>
        <v>1</v>
      </c>
      <c r="V430" s="39">
        <f t="shared" si="105"/>
      </c>
      <c r="W430" s="39">
        <f t="shared" si="106"/>
      </c>
      <c r="X430" s="39">
        <f t="shared" si="107"/>
      </c>
      <c r="Y430" s="39">
        <f t="shared" si="108"/>
      </c>
      <c r="Z430" s="39">
        <f t="shared" si="109"/>
      </c>
      <c r="AA430" s="39">
        <f t="shared" si="110"/>
      </c>
      <c r="AB430" s="39">
        <f t="shared" si="111"/>
      </c>
      <c r="AC430" s="39">
        <f t="shared" si="112"/>
      </c>
      <c r="AD430" s="39">
        <f t="shared" si="113"/>
      </c>
      <c r="AE430" s="39">
        <f t="shared" si="114"/>
      </c>
      <c r="AF430" s="39"/>
      <c r="AX430" s="2">
        <v>0.015182653279213844</v>
      </c>
      <c r="AY430" s="39">
        <f t="shared" si="117"/>
        <v>-0.16305174921923482</v>
      </c>
      <c r="BA430" s="2">
        <f t="shared" si="115"/>
        <v>-0.1609551276182338</v>
      </c>
      <c r="BB430" s="37">
        <f t="shared" si="118"/>
        <v>10</v>
      </c>
      <c r="BD430" s="37">
        <f t="shared" si="120"/>
        <v>13.623672800000204</v>
      </c>
      <c r="BE430" s="2">
        <f t="shared" si="119"/>
        <v>0.14394367992513266</v>
      </c>
    </row>
    <row r="431" spans="1:57" ht="12.75">
      <c r="A431" s="1"/>
      <c r="B431" s="56"/>
      <c r="C431" s="5"/>
      <c r="D431" s="5"/>
      <c r="E431" s="5"/>
      <c r="F431" s="5"/>
      <c r="G431" s="5"/>
      <c r="H431" s="5"/>
      <c r="I431" s="70"/>
      <c r="J431" s="70"/>
      <c r="K431" s="70"/>
      <c r="L431" s="70"/>
      <c r="M431" s="70"/>
      <c r="N431" s="37">
        <f t="shared" si="116"/>
        <v>1</v>
      </c>
      <c r="V431" s="39">
        <f t="shared" si="105"/>
      </c>
      <c r="W431" s="39">
        <f t="shared" si="106"/>
      </c>
      <c r="X431" s="39">
        <f t="shared" si="107"/>
      </c>
      <c r="Y431" s="39">
        <f t="shared" si="108"/>
      </c>
      <c r="Z431" s="39">
        <f t="shared" si="109"/>
      </c>
      <c r="AA431" s="39">
        <f t="shared" si="110"/>
      </c>
      <c r="AB431" s="39">
        <f t="shared" si="111"/>
      </c>
      <c r="AC431" s="39">
        <f t="shared" si="112"/>
      </c>
      <c r="AD431" s="39">
        <f t="shared" si="113"/>
      </c>
      <c r="AE431" s="39">
        <f t="shared" si="114"/>
      </c>
      <c r="AF431" s="39"/>
      <c r="AX431" s="2">
        <v>0.02792535172582171</v>
      </c>
      <c r="AY431" s="39">
        <f t="shared" si="117"/>
        <v>-0.1600177733986139</v>
      </c>
      <c r="BA431" s="2">
        <f t="shared" si="115"/>
        <v>-0.1609551276182338</v>
      </c>
      <c r="BB431" s="37">
        <f t="shared" si="118"/>
        <v>10</v>
      </c>
      <c r="BD431" s="37">
        <f t="shared" si="120"/>
        <v>13.638820400000204</v>
      </c>
      <c r="BE431" s="2">
        <f t="shared" si="119"/>
        <v>0.14431466821435698</v>
      </c>
    </row>
    <row r="432" spans="1:57" ht="12.75">
      <c r="A432" s="1"/>
      <c r="B432" s="56"/>
      <c r="C432" s="5"/>
      <c r="D432" s="5"/>
      <c r="E432" s="5"/>
      <c r="F432" s="5"/>
      <c r="G432" s="5"/>
      <c r="H432" s="5"/>
      <c r="I432" s="70"/>
      <c r="J432" s="70"/>
      <c r="K432" s="70"/>
      <c r="L432" s="70"/>
      <c r="M432" s="70"/>
      <c r="N432" s="37">
        <f t="shared" si="116"/>
        <v>1</v>
      </c>
      <c r="V432" s="39">
        <f t="shared" si="105"/>
      </c>
      <c r="W432" s="39">
        <f t="shared" si="106"/>
      </c>
      <c r="X432" s="39">
        <f t="shared" si="107"/>
      </c>
      <c r="Y432" s="39">
        <f t="shared" si="108"/>
      </c>
      <c r="Z432" s="39">
        <f t="shared" si="109"/>
      </c>
      <c r="AA432" s="39">
        <f t="shared" si="110"/>
      </c>
      <c r="AB432" s="39">
        <f t="shared" si="111"/>
      </c>
      <c r="AC432" s="39">
        <f t="shared" si="112"/>
      </c>
      <c r="AD432" s="39">
        <f t="shared" si="113"/>
      </c>
      <c r="AE432" s="39">
        <f t="shared" si="114"/>
      </c>
      <c r="AF432" s="39"/>
      <c r="AX432" s="2">
        <v>0.016120181890316478</v>
      </c>
      <c r="AY432" s="39">
        <f t="shared" si="117"/>
        <v>-0.16282852812135323</v>
      </c>
      <c r="BA432" s="2">
        <f t="shared" si="115"/>
        <v>-0.1609551276182338</v>
      </c>
      <c r="BB432" s="37">
        <f t="shared" si="118"/>
        <v>10</v>
      </c>
      <c r="BD432" s="37">
        <f t="shared" si="120"/>
        <v>13.653968000000205</v>
      </c>
      <c r="BE432" s="2">
        <f t="shared" si="119"/>
        <v>0.14468140403318003</v>
      </c>
    </row>
    <row r="433" spans="1:57" ht="12.75">
      <c r="A433" s="1"/>
      <c r="B433" s="56"/>
      <c r="C433" s="5"/>
      <c r="D433" s="5"/>
      <c r="E433" s="5"/>
      <c r="F433" s="5"/>
      <c r="G433" s="5"/>
      <c r="H433" s="5"/>
      <c r="I433" s="70"/>
      <c r="J433" s="70"/>
      <c r="K433" s="70"/>
      <c r="L433" s="70"/>
      <c r="M433" s="70"/>
      <c r="N433" s="37">
        <f t="shared" si="116"/>
        <v>1</v>
      </c>
      <c r="V433" s="39">
        <f t="shared" si="105"/>
      </c>
      <c r="W433" s="39">
        <f t="shared" si="106"/>
      </c>
      <c r="X433" s="39">
        <f t="shared" si="107"/>
      </c>
      <c r="Y433" s="39">
        <f t="shared" si="108"/>
      </c>
      <c r="Z433" s="39">
        <f t="shared" si="109"/>
      </c>
      <c r="AA433" s="39">
        <f t="shared" si="110"/>
      </c>
      <c r="AB433" s="39">
        <f t="shared" si="111"/>
      </c>
      <c r="AC433" s="39">
        <f t="shared" si="112"/>
      </c>
      <c r="AD433" s="39">
        <f t="shared" si="113"/>
      </c>
      <c r="AE433" s="39">
        <f t="shared" si="114"/>
      </c>
      <c r="AF433" s="39"/>
      <c r="AX433" s="2">
        <v>-0.000918301950132757</v>
      </c>
      <c r="AY433" s="39">
        <f t="shared" si="117"/>
        <v>-0.16688530998812687</v>
      </c>
      <c r="BA433" s="2">
        <f t="shared" si="115"/>
        <v>-0.1609551276182338</v>
      </c>
      <c r="BB433" s="37">
        <f t="shared" si="118"/>
        <v>10</v>
      </c>
      <c r="BD433" s="37">
        <f t="shared" si="120"/>
        <v>13.669115600000206</v>
      </c>
      <c r="BE433" s="2">
        <f t="shared" si="119"/>
        <v>0.1450438501370708</v>
      </c>
    </row>
    <row r="434" spans="1:57" ht="12.75">
      <c r="A434" s="1"/>
      <c r="B434" s="56"/>
      <c r="C434" s="5"/>
      <c r="D434" s="5"/>
      <c r="E434" s="5"/>
      <c r="F434" s="5"/>
      <c r="G434" s="5"/>
      <c r="H434" s="5"/>
      <c r="I434" s="70"/>
      <c r="J434" s="70"/>
      <c r="K434" s="70"/>
      <c r="L434" s="70"/>
      <c r="M434" s="70"/>
      <c r="N434" s="37">
        <f t="shared" si="116"/>
        <v>1</v>
      </c>
      <c r="V434" s="39">
        <f t="shared" si="105"/>
      </c>
      <c r="W434" s="39">
        <f t="shared" si="106"/>
      </c>
      <c r="X434" s="39">
        <f t="shared" si="107"/>
      </c>
      <c r="Y434" s="39">
        <f t="shared" si="108"/>
      </c>
      <c r="Z434" s="39">
        <f t="shared" si="109"/>
      </c>
      <c r="AA434" s="39">
        <f t="shared" si="110"/>
      </c>
      <c r="AB434" s="39">
        <f t="shared" si="111"/>
      </c>
      <c r="AC434" s="39">
        <f t="shared" si="112"/>
      </c>
      <c r="AD434" s="39">
        <f t="shared" si="113"/>
      </c>
      <c r="AE434" s="39">
        <f t="shared" si="114"/>
      </c>
      <c r="AF434" s="39"/>
      <c r="AX434" s="2">
        <v>-0.022869655446028016</v>
      </c>
      <c r="AY434" s="39">
        <f t="shared" si="117"/>
        <v>-0.17211182272524478</v>
      </c>
      <c r="BA434" s="2">
        <f t="shared" si="115"/>
        <v>-0.1609551276182338</v>
      </c>
      <c r="BB434" s="37">
        <f t="shared" si="118"/>
        <v>10</v>
      </c>
      <c r="BD434" s="37">
        <f t="shared" si="120"/>
        <v>13.684263200000206</v>
      </c>
      <c r="BE434" s="2">
        <f t="shared" si="119"/>
        <v>0.14540196965138824</v>
      </c>
    </row>
    <row r="435" spans="1:57" ht="12.75">
      <c r="A435" s="1"/>
      <c r="B435" s="56"/>
      <c r="C435" s="5"/>
      <c r="D435" s="5"/>
      <c r="E435" s="5"/>
      <c r="F435" s="5"/>
      <c r="G435" s="5"/>
      <c r="H435" s="5"/>
      <c r="I435" s="70"/>
      <c r="J435" s="70"/>
      <c r="K435" s="70"/>
      <c r="L435" s="70"/>
      <c r="M435" s="70"/>
      <c r="N435" s="37">
        <f t="shared" si="116"/>
        <v>1</v>
      </c>
      <c r="V435" s="39">
        <f t="shared" si="105"/>
      </c>
      <c r="W435" s="39">
        <f t="shared" si="106"/>
      </c>
      <c r="X435" s="39">
        <f t="shared" si="107"/>
      </c>
      <c r="Y435" s="39">
        <f t="shared" si="108"/>
      </c>
      <c r="Z435" s="39">
        <f t="shared" si="109"/>
      </c>
      <c r="AA435" s="39">
        <f t="shared" si="110"/>
      </c>
      <c r="AB435" s="39">
        <f t="shared" si="111"/>
      </c>
      <c r="AC435" s="39">
        <f t="shared" si="112"/>
      </c>
      <c r="AD435" s="39">
        <f t="shared" si="113"/>
      </c>
      <c r="AE435" s="39">
        <f t="shared" si="114"/>
      </c>
      <c r="AF435" s="39"/>
      <c r="AX435" s="2">
        <v>0.023435468611713</v>
      </c>
      <c r="AY435" s="39">
        <f t="shared" si="117"/>
        <v>-0.1610867931876874</v>
      </c>
      <c r="BA435" s="2">
        <f t="shared" si="115"/>
        <v>-0.1609551276182338</v>
      </c>
      <c r="BB435" s="37">
        <f t="shared" si="118"/>
        <v>10</v>
      </c>
      <c r="BD435" s="37">
        <f t="shared" si="120"/>
        <v>13.699410800000207</v>
      </c>
      <c r="BE435" s="2">
        <f t="shared" si="119"/>
        <v>0.14575572607762424</v>
      </c>
    </row>
    <row r="436" spans="1:57" ht="12.75">
      <c r="A436" s="1"/>
      <c r="B436" s="56"/>
      <c r="C436" s="5"/>
      <c r="D436" s="5"/>
      <c r="E436" s="5"/>
      <c r="F436" s="5"/>
      <c r="G436" s="5"/>
      <c r="H436" s="5"/>
      <c r="I436" s="70"/>
      <c r="J436" s="70"/>
      <c r="K436" s="70"/>
      <c r="L436" s="70"/>
      <c r="M436" s="70"/>
      <c r="N436" s="37">
        <f t="shared" si="116"/>
        <v>1</v>
      </c>
      <c r="V436" s="39">
        <f t="shared" si="105"/>
      </c>
      <c r="W436" s="39">
        <f t="shared" si="106"/>
      </c>
      <c r="X436" s="39">
        <f t="shared" si="107"/>
      </c>
      <c r="Y436" s="39">
        <f t="shared" si="108"/>
      </c>
      <c r="Z436" s="39">
        <f t="shared" si="109"/>
      </c>
      <c r="AA436" s="39">
        <f t="shared" si="110"/>
      </c>
      <c r="AB436" s="39">
        <f t="shared" si="111"/>
      </c>
      <c r="AC436" s="39">
        <f t="shared" si="112"/>
      </c>
      <c r="AD436" s="39">
        <f t="shared" si="113"/>
      </c>
      <c r="AE436" s="39">
        <f t="shared" si="114"/>
      </c>
      <c r="AF436" s="39"/>
      <c r="AX436" s="2">
        <v>0.029382915738395333</v>
      </c>
      <c r="AY436" s="39">
        <f t="shared" si="117"/>
        <v>-0.15967073434800114</v>
      </c>
      <c r="BA436" s="2">
        <f t="shared" si="115"/>
        <v>-0.1609551276182338</v>
      </c>
      <c r="BB436" s="37">
        <f t="shared" si="118"/>
        <v>10</v>
      </c>
      <c r="BD436" s="37">
        <f t="shared" si="120"/>
        <v>13.714558400000207</v>
      </c>
      <c r="BE436" s="2">
        <f t="shared" si="119"/>
        <v>0.14610508329959468</v>
      </c>
    </row>
    <row r="437" spans="1:57" ht="12.75">
      <c r="A437" s="1"/>
      <c r="B437" s="56"/>
      <c r="C437" s="5"/>
      <c r="D437" s="5"/>
      <c r="E437" s="5"/>
      <c r="F437" s="5"/>
      <c r="G437" s="5"/>
      <c r="H437" s="5"/>
      <c r="I437" s="70"/>
      <c r="J437" s="70"/>
      <c r="K437" s="70"/>
      <c r="L437" s="70"/>
      <c r="M437" s="70"/>
      <c r="N437" s="37">
        <f t="shared" si="116"/>
        <v>1</v>
      </c>
      <c r="V437" s="39">
        <f t="shared" si="105"/>
      </c>
      <c r="W437" s="39">
        <f t="shared" si="106"/>
      </c>
      <c r="X437" s="39">
        <f t="shared" si="107"/>
      </c>
      <c r="Y437" s="39">
        <f t="shared" si="108"/>
      </c>
      <c r="Z437" s="39">
        <f t="shared" si="109"/>
      </c>
      <c r="AA437" s="39">
        <f t="shared" si="110"/>
      </c>
      <c r="AB437" s="39">
        <f t="shared" si="111"/>
      </c>
      <c r="AC437" s="39">
        <f t="shared" si="112"/>
      </c>
      <c r="AD437" s="39">
        <f t="shared" si="113"/>
      </c>
      <c r="AE437" s="39">
        <f t="shared" si="114"/>
      </c>
      <c r="AF437" s="39"/>
      <c r="AX437" s="2">
        <v>0.008303170873134556</v>
      </c>
      <c r="AY437" s="39">
        <f t="shared" si="117"/>
        <v>-0.16468972122068226</v>
      </c>
      <c r="BA437" s="2">
        <f t="shared" si="115"/>
        <v>-0.1609551276182338</v>
      </c>
      <c r="BB437" s="37">
        <f t="shared" si="118"/>
        <v>10</v>
      </c>
      <c r="BD437" s="37">
        <f t="shared" si="120"/>
        <v>13.729706000000208</v>
      </c>
      <c r="BE437" s="2">
        <f t="shared" si="119"/>
        <v>0.14645000558957624</v>
      </c>
    </row>
    <row r="438" spans="1:57" ht="12.75">
      <c r="A438" s="1"/>
      <c r="B438" s="56"/>
      <c r="C438" s="5"/>
      <c r="D438" s="5"/>
      <c r="E438" s="5"/>
      <c r="F438" s="5"/>
      <c r="G438" s="5"/>
      <c r="H438" s="5"/>
      <c r="I438" s="70"/>
      <c r="J438" s="70"/>
      <c r="K438" s="70"/>
      <c r="L438" s="70"/>
      <c r="M438" s="70"/>
      <c r="N438" s="37">
        <f t="shared" si="116"/>
        <v>1</v>
      </c>
      <c r="V438" s="39">
        <f t="shared" si="105"/>
      </c>
      <c r="W438" s="39">
        <f t="shared" si="106"/>
      </c>
      <c r="X438" s="39">
        <f t="shared" si="107"/>
      </c>
      <c r="Y438" s="39">
        <f t="shared" si="108"/>
      </c>
      <c r="Z438" s="39">
        <f t="shared" si="109"/>
      </c>
      <c r="AA438" s="39">
        <f t="shared" si="110"/>
      </c>
      <c r="AB438" s="39">
        <f t="shared" si="111"/>
      </c>
      <c r="AC438" s="39">
        <f t="shared" si="112"/>
      </c>
      <c r="AD438" s="39">
        <f t="shared" si="113"/>
      </c>
      <c r="AE438" s="39">
        <f t="shared" si="114"/>
      </c>
      <c r="AF438" s="39"/>
      <c r="AX438" s="2">
        <v>0.017244483779412213</v>
      </c>
      <c r="AY438" s="39">
        <f t="shared" si="117"/>
        <v>-0.16256083719537806</v>
      </c>
      <c r="BA438" s="2">
        <f t="shared" si="115"/>
        <v>-0.1609551276182338</v>
      </c>
      <c r="BB438" s="37">
        <f t="shared" si="118"/>
        <v>10</v>
      </c>
      <c r="BD438" s="37">
        <f t="shared" si="120"/>
        <v>13.744853600000209</v>
      </c>
      <c r="BE438" s="2">
        <f t="shared" si="119"/>
        <v>0.14679045761438853</v>
      </c>
    </row>
    <row r="439" spans="1:57" ht="12.75">
      <c r="A439" s="1"/>
      <c r="B439" s="56"/>
      <c r="C439" s="5"/>
      <c r="D439" s="5"/>
      <c r="E439" s="5"/>
      <c r="F439" s="5"/>
      <c r="G439" s="5"/>
      <c r="H439" s="5"/>
      <c r="I439" s="70"/>
      <c r="J439" s="70"/>
      <c r="K439" s="70"/>
      <c r="L439" s="70"/>
      <c r="M439" s="70"/>
      <c r="N439" s="37">
        <f t="shared" si="116"/>
        <v>1</v>
      </c>
      <c r="V439" s="39">
        <f t="shared" si="105"/>
      </c>
      <c r="W439" s="39">
        <f t="shared" si="106"/>
      </c>
      <c r="X439" s="39">
        <f t="shared" si="107"/>
      </c>
      <c r="Y439" s="39">
        <f t="shared" si="108"/>
      </c>
      <c r="Z439" s="39">
        <f t="shared" si="109"/>
      </c>
      <c r="AA439" s="39">
        <f t="shared" si="110"/>
      </c>
      <c r="AB439" s="39">
        <f t="shared" si="111"/>
      </c>
      <c r="AC439" s="39">
        <f t="shared" si="112"/>
      </c>
      <c r="AD439" s="39">
        <f t="shared" si="113"/>
      </c>
      <c r="AE439" s="39">
        <f t="shared" si="114"/>
      </c>
      <c r="AF439" s="39"/>
      <c r="AX439" s="2">
        <v>0.015351115451521347</v>
      </c>
      <c r="AY439" s="39">
        <f t="shared" si="117"/>
        <v>-0.1630116391782092</v>
      </c>
      <c r="BA439" s="2">
        <f t="shared" si="115"/>
        <v>-0.1609551276182338</v>
      </c>
      <c r="BB439" s="37">
        <f t="shared" si="118"/>
        <v>10</v>
      </c>
      <c r="BD439" s="37">
        <f t="shared" si="120"/>
        <v>13.76000120000021</v>
      </c>
      <c r="BE439" s="2">
        <f t="shared" si="119"/>
        <v>0.14712640444141914</v>
      </c>
    </row>
    <row r="440" spans="1:57" ht="12.75">
      <c r="A440" s="1"/>
      <c r="B440" s="56"/>
      <c r="C440" s="5"/>
      <c r="D440" s="5"/>
      <c r="E440" s="5"/>
      <c r="F440" s="5"/>
      <c r="G440" s="5"/>
      <c r="H440" s="5"/>
      <c r="I440" s="70"/>
      <c r="J440" s="70"/>
      <c r="K440" s="70"/>
      <c r="L440" s="70"/>
      <c r="M440" s="70"/>
      <c r="N440" s="37">
        <f t="shared" si="116"/>
        <v>1</v>
      </c>
      <c r="V440" s="39">
        <f t="shared" si="105"/>
      </c>
      <c r="W440" s="39">
        <f t="shared" si="106"/>
      </c>
      <c r="X440" s="39">
        <f t="shared" si="107"/>
      </c>
      <c r="Y440" s="39">
        <f t="shared" si="108"/>
      </c>
      <c r="Z440" s="39">
        <f t="shared" si="109"/>
      </c>
      <c r="AA440" s="39">
        <f t="shared" si="110"/>
      </c>
      <c r="AB440" s="39">
        <f t="shared" si="111"/>
      </c>
      <c r="AC440" s="39">
        <f t="shared" si="112"/>
      </c>
      <c r="AD440" s="39">
        <f t="shared" si="113"/>
      </c>
      <c r="AE440" s="39">
        <f t="shared" si="114"/>
      </c>
      <c r="AF440" s="39"/>
      <c r="AX440" s="2">
        <v>-0.02989013336588641</v>
      </c>
      <c r="AY440" s="39">
        <f t="shared" si="117"/>
        <v>-0.17378336508711584</v>
      </c>
      <c r="BA440" s="2">
        <f t="shared" si="115"/>
        <v>-0.1609551276182338</v>
      </c>
      <c r="BB440" s="37">
        <f t="shared" si="118"/>
        <v>10</v>
      </c>
      <c r="BD440" s="37">
        <f t="shared" si="120"/>
        <v>13.77514880000021</v>
      </c>
      <c r="BE440" s="2">
        <f t="shared" si="119"/>
        <v>0.14745781154459098</v>
      </c>
    </row>
    <row r="441" spans="1:57" ht="12.75">
      <c r="A441" s="1"/>
      <c r="B441" s="56"/>
      <c r="C441" s="5"/>
      <c r="D441" s="5"/>
      <c r="E441" s="5"/>
      <c r="F441" s="5"/>
      <c r="G441" s="5"/>
      <c r="H441" s="5"/>
      <c r="I441" s="70"/>
      <c r="J441" s="70"/>
      <c r="K441" s="70"/>
      <c r="L441" s="70"/>
      <c r="M441" s="70"/>
      <c r="N441" s="37">
        <f t="shared" si="116"/>
        <v>1</v>
      </c>
      <c r="V441" s="39">
        <f t="shared" si="105"/>
      </c>
      <c r="W441" s="39">
        <f t="shared" si="106"/>
      </c>
      <c r="X441" s="39">
        <f t="shared" si="107"/>
      </c>
      <c r="Y441" s="39">
        <f t="shared" si="108"/>
      </c>
      <c r="Z441" s="39">
        <f t="shared" si="109"/>
      </c>
      <c r="AA441" s="39">
        <f t="shared" si="110"/>
      </c>
      <c r="AB441" s="39">
        <f t="shared" si="111"/>
      </c>
      <c r="AC441" s="39">
        <f t="shared" si="112"/>
      </c>
      <c r="AD441" s="39">
        <f t="shared" si="113"/>
      </c>
      <c r="AE441" s="39">
        <f t="shared" si="114"/>
      </c>
      <c r="AF441" s="39"/>
      <c r="AX441" s="2">
        <v>-0.023047273171178318</v>
      </c>
      <c r="AY441" s="39">
        <f t="shared" si="117"/>
        <v>-0.17215411265980438</v>
      </c>
      <c r="BA441" s="2">
        <f t="shared" si="115"/>
        <v>-0.1609551276182338</v>
      </c>
      <c r="BB441" s="37">
        <f t="shared" si="118"/>
        <v>10</v>
      </c>
      <c r="BD441" s="37">
        <f t="shared" si="120"/>
        <v>13.79029640000021</v>
      </c>
      <c r="BE441" s="2">
        <f t="shared" si="119"/>
        <v>0.14778464481026993</v>
      </c>
    </row>
    <row r="442" spans="1:57" ht="12.75">
      <c r="A442" s="1"/>
      <c r="B442" s="56"/>
      <c r="C442" s="5"/>
      <c r="D442" s="5"/>
      <c r="E442" s="5"/>
      <c r="F442" s="5"/>
      <c r="G442" s="5"/>
      <c r="H442" s="5"/>
      <c r="I442" s="70"/>
      <c r="J442" s="70"/>
      <c r="K442" s="70"/>
      <c r="L442" s="70"/>
      <c r="M442" s="70"/>
      <c r="N442" s="37">
        <f t="shared" si="116"/>
        <v>1</v>
      </c>
      <c r="V442" s="39">
        <f t="shared" si="105"/>
      </c>
      <c r="W442" s="39">
        <f t="shared" si="106"/>
      </c>
      <c r="X442" s="39">
        <f t="shared" si="107"/>
      </c>
      <c r="Y442" s="39">
        <f t="shared" si="108"/>
      </c>
      <c r="Z442" s="39">
        <f t="shared" si="109"/>
      </c>
      <c r="AA442" s="39">
        <f t="shared" si="110"/>
      </c>
      <c r="AB442" s="39">
        <f t="shared" si="111"/>
      </c>
      <c r="AC442" s="39">
        <f t="shared" si="112"/>
      </c>
      <c r="AD442" s="39">
        <f t="shared" si="113"/>
      </c>
      <c r="AE442" s="39">
        <f t="shared" si="114"/>
      </c>
      <c r="AF442" s="39"/>
      <c r="AX442" s="2">
        <v>0.01794946134830775</v>
      </c>
      <c r="AY442" s="39">
        <f t="shared" si="117"/>
        <v>-0.16239298539326008</v>
      </c>
      <c r="BA442" s="2">
        <f t="shared" si="115"/>
        <v>-0.1609551276182338</v>
      </c>
      <c r="BB442" s="37">
        <f t="shared" si="118"/>
        <v>10</v>
      </c>
      <c r="BD442" s="37">
        <f t="shared" si="120"/>
        <v>13.805444000000211</v>
      </c>
      <c r="BE442" s="2">
        <f t="shared" si="119"/>
        <v>0.14810687054311164</v>
      </c>
    </row>
    <row r="443" spans="1:57" ht="12.75">
      <c r="A443" s="1"/>
      <c r="B443" s="56"/>
      <c r="C443" s="5"/>
      <c r="D443" s="5"/>
      <c r="E443" s="5"/>
      <c r="F443" s="5"/>
      <c r="G443" s="5"/>
      <c r="H443" s="5"/>
      <c r="I443" s="70"/>
      <c r="J443" s="70"/>
      <c r="K443" s="70"/>
      <c r="L443" s="70"/>
      <c r="M443" s="70"/>
      <c r="N443" s="37">
        <f t="shared" si="116"/>
        <v>1</v>
      </c>
      <c r="V443" s="39">
        <f t="shared" si="105"/>
      </c>
      <c r="W443" s="39">
        <f t="shared" si="106"/>
      </c>
      <c r="X443" s="39">
        <f t="shared" si="107"/>
      </c>
      <c r="Y443" s="39">
        <f t="shared" si="108"/>
      </c>
      <c r="Z443" s="39">
        <f t="shared" si="109"/>
      </c>
      <c r="AA443" s="39">
        <f t="shared" si="110"/>
      </c>
      <c r="AB443" s="39">
        <f t="shared" si="111"/>
      </c>
      <c r="AC443" s="39">
        <f t="shared" si="112"/>
      </c>
      <c r="AD443" s="39">
        <f t="shared" si="113"/>
      </c>
      <c r="AE443" s="39">
        <f t="shared" si="114"/>
      </c>
      <c r="AF443" s="39"/>
      <c r="AX443" s="2">
        <v>-0.004287545396282847</v>
      </c>
      <c r="AY443" s="39">
        <f t="shared" si="117"/>
        <v>-0.16768751080863878</v>
      </c>
      <c r="BA443" s="2">
        <f t="shared" si="115"/>
        <v>-0.1609551276182338</v>
      </c>
      <c r="BB443" s="37">
        <f t="shared" si="118"/>
        <v>10</v>
      </c>
      <c r="BD443" s="37">
        <f t="shared" si="120"/>
        <v>13.820591600000212</v>
      </c>
      <c r="BE443" s="2">
        <f t="shared" si="119"/>
        <v>0.14842445547184593</v>
      </c>
    </row>
    <row r="444" spans="1:57" ht="12.75">
      <c r="A444" s="1"/>
      <c r="B444" s="56"/>
      <c r="C444" s="5"/>
      <c r="D444" s="5"/>
      <c r="E444" s="5"/>
      <c r="F444" s="5"/>
      <c r="G444" s="5"/>
      <c r="H444" s="5"/>
      <c r="I444" s="70"/>
      <c r="J444" s="70"/>
      <c r="K444" s="70"/>
      <c r="L444" s="70"/>
      <c r="M444" s="70"/>
      <c r="N444" s="37">
        <f t="shared" si="116"/>
        <v>1</v>
      </c>
      <c r="V444" s="39">
        <f t="shared" si="105"/>
      </c>
      <c r="W444" s="39">
        <f t="shared" si="106"/>
      </c>
      <c r="X444" s="39">
        <f t="shared" si="107"/>
      </c>
      <c r="Y444" s="39">
        <f t="shared" si="108"/>
      </c>
      <c r="Z444" s="39">
        <f t="shared" si="109"/>
      </c>
      <c r="AA444" s="39">
        <f t="shared" si="110"/>
      </c>
      <c r="AB444" s="39">
        <f t="shared" si="111"/>
      </c>
      <c r="AC444" s="39">
        <f t="shared" si="112"/>
      </c>
      <c r="AD444" s="39">
        <f t="shared" si="113"/>
      </c>
      <c r="AE444" s="39">
        <f t="shared" si="114"/>
      </c>
      <c r="AF444" s="39"/>
      <c r="AX444" s="2">
        <v>0.014208502456740012</v>
      </c>
      <c r="AY444" s="39">
        <f t="shared" si="117"/>
        <v>-0.1632836898912524</v>
      </c>
      <c r="BA444" s="2">
        <f t="shared" si="115"/>
        <v>-0.1609551276182338</v>
      </c>
      <c r="BB444" s="37">
        <f t="shared" si="118"/>
        <v>10</v>
      </c>
      <c r="BD444" s="37">
        <f t="shared" si="120"/>
        <v>13.835739200000212</v>
      </c>
      <c r="BE444" s="2">
        <f t="shared" si="119"/>
        <v>0.14873736675499782</v>
      </c>
    </row>
    <row r="445" spans="1:57" ht="12.75">
      <c r="A445" s="1"/>
      <c r="B445" s="56"/>
      <c r="C445" s="5"/>
      <c r="D445" s="5"/>
      <c r="E445" s="5"/>
      <c r="F445" s="5"/>
      <c r="G445" s="5"/>
      <c r="H445" s="5"/>
      <c r="I445" s="70"/>
      <c r="J445" s="70"/>
      <c r="K445" s="70"/>
      <c r="L445" s="70"/>
      <c r="M445" s="70"/>
      <c r="N445" s="37">
        <f t="shared" si="116"/>
        <v>1</v>
      </c>
      <c r="V445" s="39">
        <f t="shared" si="105"/>
      </c>
      <c r="W445" s="39">
        <f t="shared" si="106"/>
      </c>
      <c r="X445" s="39">
        <f t="shared" si="107"/>
      </c>
      <c r="Y445" s="39">
        <f t="shared" si="108"/>
      </c>
      <c r="Z445" s="39">
        <f t="shared" si="109"/>
      </c>
      <c r="AA445" s="39">
        <f t="shared" si="110"/>
      </c>
      <c r="AB445" s="39">
        <f t="shared" si="111"/>
      </c>
      <c r="AC445" s="39">
        <f t="shared" si="112"/>
      </c>
      <c r="AD445" s="39">
        <f t="shared" si="113"/>
      </c>
      <c r="AE445" s="39">
        <f t="shared" si="114"/>
      </c>
      <c r="AF445" s="39"/>
      <c r="AX445" s="2">
        <v>-0.028732871486556594</v>
      </c>
      <c r="AY445" s="39">
        <f t="shared" si="117"/>
        <v>-0.17350782654441826</v>
      </c>
      <c r="BA445" s="2">
        <f t="shared" si="115"/>
        <v>-0.1609551276182338</v>
      </c>
      <c r="BB445" s="37">
        <f t="shared" si="118"/>
        <v>10</v>
      </c>
      <c r="BD445" s="37">
        <f t="shared" si="120"/>
        <v>13.850886800000213</v>
      </c>
      <c r="BE445" s="2">
        <f t="shared" si="119"/>
        <v>0.14904557198654286</v>
      </c>
    </row>
    <row r="446" spans="1:57" ht="12.75">
      <c r="A446" s="1"/>
      <c r="B446" s="56"/>
      <c r="C446" s="5"/>
      <c r="D446" s="5"/>
      <c r="E446" s="5"/>
      <c r="F446" s="5"/>
      <c r="G446" s="5"/>
      <c r="H446" s="5"/>
      <c r="I446" s="70"/>
      <c r="J446" s="70"/>
      <c r="K446" s="70"/>
      <c r="L446" s="70"/>
      <c r="M446" s="70"/>
      <c r="N446" s="37">
        <f t="shared" si="116"/>
        <v>1</v>
      </c>
      <c r="V446" s="39">
        <f t="shared" si="105"/>
      </c>
      <c r="W446" s="39">
        <f t="shared" si="106"/>
      </c>
      <c r="X446" s="39">
        <f t="shared" si="107"/>
      </c>
      <c r="Y446" s="39">
        <f t="shared" si="108"/>
      </c>
      <c r="Z446" s="39">
        <f t="shared" si="109"/>
      </c>
      <c r="AA446" s="39">
        <f t="shared" si="110"/>
      </c>
      <c r="AB446" s="39">
        <f t="shared" si="111"/>
      </c>
      <c r="AC446" s="39">
        <f t="shared" si="112"/>
      </c>
      <c r="AD446" s="39">
        <f t="shared" si="113"/>
      </c>
      <c r="AE446" s="39">
        <f t="shared" si="114"/>
      </c>
      <c r="AF446" s="39"/>
      <c r="AX446" s="2">
        <v>0.008746299630726033</v>
      </c>
      <c r="AY446" s="39">
        <f t="shared" si="117"/>
        <v>-0.16458421437363668</v>
      </c>
      <c r="BA446" s="2">
        <f t="shared" si="115"/>
        <v>-0.1609551276182338</v>
      </c>
      <c r="BB446" s="37">
        <f t="shared" si="118"/>
        <v>10</v>
      </c>
      <c r="BD446" s="37">
        <f t="shared" si="120"/>
        <v>13.866034400000213</v>
      </c>
      <c r="BE446" s="2">
        <f t="shared" si="119"/>
        <v>0.14934903920149675</v>
      </c>
    </row>
    <row r="447" spans="1:57" ht="12.75">
      <c r="A447" s="1"/>
      <c r="B447" s="56"/>
      <c r="C447" s="5"/>
      <c r="D447" s="5"/>
      <c r="E447" s="5"/>
      <c r="F447" s="5"/>
      <c r="G447" s="5"/>
      <c r="H447" s="5"/>
      <c r="I447" s="70"/>
      <c r="J447" s="70"/>
      <c r="K447" s="70"/>
      <c r="L447" s="70"/>
      <c r="M447" s="70"/>
      <c r="N447" s="37">
        <f t="shared" si="116"/>
        <v>1</v>
      </c>
      <c r="V447" s="39">
        <f t="shared" si="105"/>
      </c>
      <c r="W447" s="39">
        <f t="shared" si="106"/>
      </c>
      <c r="X447" s="39">
        <f t="shared" si="107"/>
      </c>
      <c r="Y447" s="39">
        <f t="shared" si="108"/>
      </c>
      <c r="Z447" s="39">
        <f t="shared" si="109"/>
      </c>
      <c r="AA447" s="39">
        <f t="shared" si="110"/>
      </c>
      <c r="AB447" s="39">
        <f t="shared" si="111"/>
      </c>
      <c r="AC447" s="39">
        <f t="shared" si="112"/>
      </c>
      <c r="AD447" s="39">
        <f t="shared" si="113"/>
      </c>
      <c r="AE447" s="39">
        <f t="shared" si="114"/>
      </c>
      <c r="AF447" s="39"/>
      <c r="AX447" s="2">
        <v>0.001445661793877985</v>
      </c>
      <c r="AY447" s="39">
        <f t="shared" si="117"/>
        <v>-0.16632246147764812</v>
      </c>
      <c r="BA447" s="2">
        <f t="shared" si="115"/>
        <v>-0.1609551276182338</v>
      </c>
      <c r="BB447" s="37">
        <f t="shared" si="118"/>
        <v>10</v>
      </c>
      <c r="BD447" s="37">
        <f t="shared" si="120"/>
        <v>13.881182000000214</v>
      </c>
      <c r="BE447" s="2">
        <f t="shared" si="119"/>
        <v>0.14964773688143673</v>
      </c>
    </row>
    <row r="448" spans="1:57" ht="12.75">
      <c r="A448" s="1"/>
      <c r="B448" s="56"/>
      <c r="C448" s="5"/>
      <c r="D448" s="5"/>
      <c r="E448" s="5"/>
      <c r="F448" s="5"/>
      <c r="G448" s="5"/>
      <c r="H448" s="5"/>
      <c r="I448" s="70"/>
      <c r="J448" s="70"/>
      <c r="K448" s="70"/>
      <c r="L448" s="70"/>
      <c r="M448" s="70"/>
      <c r="N448" s="37">
        <f t="shared" si="116"/>
        <v>1</v>
      </c>
      <c r="V448" s="39">
        <f t="shared" si="105"/>
      </c>
      <c r="W448" s="39">
        <f t="shared" si="106"/>
      </c>
      <c r="X448" s="39">
        <f t="shared" si="107"/>
      </c>
      <c r="Y448" s="39">
        <f t="shared" si="108"/>
      </c>
      <c r="Z448" s="39">
        <f t="shared" si="109"/>
      </c>
      <c r="AA448" s="39">
        <f t="shared" si="110"/>
      </c>
      <c r="AB448" s="39">
        <f t="shared" si="111"/>
      </c>
      <c r="AC448" s="39">
        <f t="shared" si="112"/>
      </c>
      <c r="AD448" s="39">
        <f t="shared" si="113"/>
      </c>
      <c r="AE448" s="39">
        <f t="shared" si="114"/>
      </c>
      <c r="AF448" s="39"/>
      <c r="AX448" s="2">
        <v>0.004633625293740652</v>
      </c>
      <c r="AY448" s="39">
        <f t="shared" si="117"/>
        <v>-0.16556342254910938</v>
      </c>
      <c r="BA448" s="2">
        <f t="shared" si="115"/>
        <v>-0.1609551276182338</v>
      </c>
      <c r="BB448" s="37">
        <f t="shared" si="118"/>
        <v>10</v>
      </c>
      <c r="BD448" s="37">
        <f t="shared" si="120"/>
        <v>13.896329600000215</v>
      </c>
      <c r="BE448" s="2">
        <f t="shared" si="119"/>
        <v>0.1499416339599537</v>
      </c>
    </row>
    <row r="449" spans="1:57" ht="12.75">
      <c r="A449" s="1"/>
      <c r="B449" s="56"/>
      <c r="C449" s="5"/>
      <c r="D449" s="5"/>
      <c r="E449" s="5"/>
      <c r="F449" s="5"/>
      <c r="G449" s="5"/>
      <c r="H449" s="5"/>
      <c r="I449" s="70"/>
      <c r="J449" s="70"/>
      <c r="K449" s="70"/>
      <c r="L449" s="70"/>
      <c r="M449" s="70"/>
      <c r="N449" s="37">
        <f t="shared" si="116"/>
        <v>1</v>
      </c>
      <c r="V449" s="39">
        <f t="shared" si="105"/>
      </c>
      <c r="W449" s="39">
        <f t="shared" si="106"/>
      </c>
      <c r="X449" s="39">
        <f t="shared" si="107"/>
      </c>
      <c r="Y449" s="39">
        <f t="shared" si="108"/>
      </c>
      <c r="Z449" s="39">
        <f t="shared" si="109"/>
      </c>
      <c r="AA449" s="39">
        <f t="shared" si="110"/>
      </c>
      <c r="AB449" s="39">
        <f t="shared" si="111"/>
      </c>
      <c r="AC449" s="39">
        <f t="shared" si="112"/>
      </c>
      <c r="AD449" s="39">
        <f t="shared" si="113"/>
      </c>
      <c r="AE449" s="39">
        <f t="shared" si="114"/>
      </c>
      <c r="AF449" s="39"/>
      <c r="AX449" s="2">
        <v>-0.028855555894650105</v>
      </c>
      <c r="AY449" s="39">
        <f t="shared" si="117"/>
        <v>-0.17353703711777385</v>
      </c>
      <c r="BA449" s="2">
        <f t="shared" si="115"/>
        <v>-0.1609551276182338</v>
      </c>
      <c r="BB449" s="37">
        <f t="shared" si="118"/>
        <v>10</v>
      </c>
      <c r="BD449" s="37">
        <f t="shared" si="120"/>
        <v>13.911477200000215</v>
      </c>
      <c r="BE449" s="2">
        <f t="shared" si="119"/>
        <v>0.15023069982803455</v>
      </c>
    </row>
    <row r="450" spans="1:57" ht="12.75">
      <c r="A450" s="1"/>
      <c r="B450" s="56"/>
      <c r="C450" s="5"/>
      <c r="D450" s="5"/>
      <c r="E450" s="5"/>
      <c r="F450" s="5"/>
      <c r="G450" s="5"/>
      <c r="H450" s="5"/>
      <c r="I450" s="70"/>
      <c r="J450" s="70"/>
      <c r="K450" s="70"/>
      <c r="L450" s="70"/>
      <c r="M450" s="70"/>
      <c r="N450" s="37">
        <f t="shared" si="116"/>
        <v>1</v>
      </c>
      <c r="V450" s="39">
        <f aca="true" t="shared" si="121" ref="V450:V513">IF(ISBLANK($A450)=FALSE,IF($A450&lt;=$T$3,1,""),"")</f>
      </c>
      <c r="W450" s="39">
        <f aca="true" t="shared" si="122" ref="W450:W513">IF(ISBLANK($A450)=FALSE,IF($A450&lt;=$T$4,IF($A450&gt;$T$3,1,""),""),"")</f>
      </c>
      <c r="X450" s="39">
        <f aca="true" t="shared" si="123" ref="X450:X513">IF(ISBLANK($A450)=FALSE,IF($A450&lt;=$T$5,IF($A450&gt;$T$4,1,""),""),"")</f>
      </c>
      <c r="Y450" s="39">
        <f aca="true" t="shared" si="124" ref="Y450:Y513">IF(ISBLANK($A450)=FALSE,IF($A450&lt;=$T$6,IF($A450&gt;$T$5,1,""),""),"")</f>
      </c>
      <c r="Z450" s="39">
        <f aca="true" t="shared" si="125" ref="Z450:Z513">IF(ISBLANK($A450)=FALSE,IF($A450&lt;=$T$7,IF($A450&gt;$T$6,1,""),""),"")</f>
      </c>
      <c r="AA450" s="39">
        <f aca="true" t="shared" si="126" ref="AA450:AA513">IF(ISBLANK($A450)=FALSE,IF($A450&lt;=$T$8,IF($A450&gt;$T$7,1,""),""),"")</f>
      </c>
      <c r="AB450" s="39">
        <f aca="true" t="shared" si="127" ref="AB450:AB513">IF(ISBLANK($A450)=FALSE,IF($A450&lt;=$T$9,IF($A450&gt;$T$8,1,""),""),"")</f>
      </c>
      <c r="AC450" s="39">
        <f aca="true" t="shared" si="128" ref="AC450:AC513">IF(ISBLANK($A450)=FALSE,IF($A450&lt;=$T$10,IF($A450&gt;$T$9,1,""),""),"")</f>
      </c>
      <c r="AD450" s="39">
        <f aca="true" t="shared" si="129" ref="AD450:AD513">IF(ISBLANK($A450)=FALSE,IF($A450&lt;=$T$11,IF($A450&gt;$T$10,1,""),""),"")</f>
      </c>
      <c r="AE450" s="39">
        <f aca="true" t="shared" si="130" ref="AE450:AE513">IF(ISBLANK($A450)=FALSE,IF($A450&gt;$T$11,1,""),"")</f>
      </c>
      <c r="AF450" s="39"/>
      <c r="AX450" s="2">
        <v>-0.00640980254524369</v>
      </c>
      <c r="AY450" s="39">
        <f t="shared" si="117"/>
        <v>-0.16819281012981996</v>
      </c>
      <c r="BA450" s="2">
        <f aca="true" t="shared" si="131" ref="BA450:BA513">IF(ISBLANK($A450)=TRUE,$AY$2,$AY450)</f>
        <v>-0.1609551276182338</v>
      </c>
      <c r="BB450" s="37">
        <f t="shared" si="118"/>
        <v>10</v>
      </c>
      <c r="BD450" s="37">
        <f t="shared" si="120"/>
        <v>13.926624800000216</v>
      </c>
      <c r="BE450" s="2">
        <f t="shared" si="119"/>
        <v>0.15051490433937212</v>
      </c>
    </row>
    <row r="451" spans="1:57" ht="12.75">
      <c r="A451" s="1"/>
      <c r="B451" s="56"/>
      <c r="C451" s="5"/>
      <c r="D451" s="5"/>
      <c r="E451" s="5"/>
      <c r="F451" s="5"/>
      <c r="G451" s="5"/>
      <c r="H451" s="5"/>
      <c r="I451" s="70"/>
      <c r="J451" s="70"/>
      <c r="K451" s="70"/>
      <c r="L451" s="70"/>
      <c r="M451" s="70"/>
      <c r="N451" s="37">
        <f aca="true" t="shared" si="132" ref="N451:N514">IF(ISNUMBER($A451)=TRUE,1,IF(ISBLANK($A451)=TRUE,1,0))</f>
        <v>1</v>
      </c>
      <c r="V451" s="39">
        <f t="shared" si="121"/>
      </c>
      <c r="W451" s="39">
        <f t="shared" si="122"/>
      </c>
      <c r="X451" s="39">
        <f t="shared" si="123"/>
      </c>
      <c r="Y451" s="39">
        <f t="shared" si="124"/>
      </c>
      <c r="Z451" s="39">
        <f t="shared" si="125"/>
      </c>
      <c r="AA451" s="39">
        <f t="shared" si="126"/>
      </c>
      <c r="AB451" s="39">
        <f t="shared" si="127"/>
      </c>
      <c r="AC451" s="39">
        <f t="shared" si="128"/>
      </c>
      <c r="AD451" s="39">
        <f t="shared" si="129"/>
      </c>
      <c r="AE451" s="39">
        <f t="shared" si="130"/>
      </c>
      <c r="AF451" s="39"/>
      <c r="AX451" s="2">
        <v>-0.02030610065004425</v>
      </c>
      <c r="AY451" s="39">
        <f aca="true" t="shared" si="133" ref="AY451:AY514">$U$26+$AX451*MAX($U$2:$U$11)</f>
        <v>-0.17150145253572485</v>
      </c>
      <c r="BA451" s="2">
        <f t="shared" si="131"/>
        <v>-0.1609551276182338</v>
      </c>
      <c r="BB451" s="37">
        <f aca="true" t="shared" si="134" ref="BB451:BB514">IF(ISBLANK($A451)=TRUE,$A$2,IF(ISNUMBER($A451)=TRUE,$A451,$A$2))</f>
        <v>10</v>
      </c>
      <c r="BD451" s="37">
        <f t="shared" si="120"/>
        <v>13.941772400000216</v>
      </c>
      <c r="BE451" s="2">
        <f aca="true" t="shared" si="135" ref="BE451:BE514">NORMDIST($BD451,$R$12,$R$16,FALSE)</f>
        <v>0.15079421781560234</v>
      </c>
    </row>
    <row r="452" spans="1:57" ht="12.75">
      <c r="A452" s="1"/>
      <c r="B452" s="56"/>
      <c r="C452" s="5"/>
      <c r="D452" s="5"/>
      <c r="E452" s="5"/>
      <c r="F452" s="5"/>
      <c r="G452" s="5"/>
      <c r="H452" s="5"/>
      <c r="I452" s="70"/>
      <c r="J452" s="70"/>
      <c r="K452" s="70"/>
      <c r="L452" s="70"/>
      <c r="M452" s="70"/>
      <c r="N452" s="37">
        <f t="shared" si="132"/>
        <v>1</v>
      </c>
      <c r="V452" s="39">
        <f t="shared" si="121"/>
      </c>
      <c r="W452" s="39">
        <f t="shared" si="122"/>
      </c>
      <c r="X452" s="39">
        <f t="shared" si="123"/>
      </c>
      <c r="Y452" s="39">
        <f t="shared" si="124"/>
      </c>
      <c r="Z452" s="39">
        <f t="shared" si="125"/>
      </c>
      <c r="AA452" s="39">
        <f t="shared" si="126"/>
      </c>
      <c r="AB452" s="39">
        <f t="shared" si="127"/>
      </c>
      <c r="AC452" s="39">
        <f t="shared" si="128"/>
      </c>
      <c r="AD452" s="39">
        <f t="shared" si="129"/>
      </c>
      <c r="AE452" s="39">
        <f t="shared" si="130"/>
      </c>
      <c r="AF452" s="39"/>
      <c r="AX452" s="2">
        <v>0.012913907284768211</v>
      </c>
      <c r="AY452" s="39">
        <f t="shared" si="133"/>
        <v>-0.16359192683695997</v>
      </c>
      <c r="BA452" s="2">
        <f t="shared" si="131"/>
        <v>-0.1609551276182338</v>
      </c>
      <c r="BB452" s="37">
        <f t="shared" si="134"/>
        <v>10</v>
      </c>
      <c r="BD452" s="37">
        <f aca="true" t="shared" si="136" ref="BD452:BD515">$BD451+0.001*($Q$66-$Q$65)</f>
        <v>13.956920000000217</v>
      </c>
      <c r="BE452" s="2">
        <f t="shared" si="135"/>
        <v>0.15106861105146713</v>
      </c>
    </row>
    <row r="453" spans="1:57" ht="12.75">
      <c r="A453" s="1"/>
      <c r="B453" s="56"/>
      <c r="C453" s="5"/>
      <c r="D453" s="5"/>
      <c r="E453" s="5"/>
      <c r="F453" s="5"/>
      <c r="G453" s="5"/>
      <c r="H453" s="5"/>
      <c r="I453" s="70"/>
      <c r="J453" s="70"/>
      <c r="K453" s="70"/>
      <c r="L453" s="70"/>
      <c r="M453" s="70"/>
      <c r="N453" s="37">
        <f t="shared" si="132"/>
        <v>1</v>
      </c>
      <c r="V453" s="39">
        <f t="shared" si="121"/>
      </c>
      <c r="W453" s="39">
        <f t="shared" si="122"/>
      </c>
      <c r="X453" s="39">
        <f t="shared" si="123"/>
      </c>
      <c r="Y453" s="39">
        <f t="shared" si="124"/>
      </c>
      <c r="Z453" s="39">
        <f t="shared" si="125"/>
      </c>
      <c r="AA453" s="39">
        <f t="shared" si="126"/>
      </c>
      <c r="AB453" s="39">
        <f t="shared" si="127"/>
      </c>
      <c r="AC453" s="39">
        <f t="shared" si="128"/>
      </c>
      <c r="AD453" s="39">
        <f t="shared" si="129"/>
      </c>
      <c r="AE453" s="39">
        <f t="shared" si="130"/>
      </c>
      <c r="AF453" s="39"/>
      <c r="AX453" s="2">
        <v>-0.0068749046296578895</v>
      </c>
      <c r="AY453" s="39">
        <f t="shared" si="133"/>
        <v>-0.16830354872134715</v>
      </c>
      <c r="BA453" s="2">
        <f t="shared" si="131"/>
        <v>-0.1609551276182338</v>
      </c>
      <c r="BB453" s="37">
        <f t="shared" si="134"/>
        <v>10</v>
      </c>
      <c r="BD453" s="37">
        <f t="shared" si="136"/>
        <v>13.972067600000218</v>
      </c>
      <c r="BE453" s="2">
        <f t="shared" si="135"/>
        <v>0.15133805531990174</v>
      </c>
    </row>
    <row r="454" spans="1:57" ht="12.75">
      <c r="A454" s="1"/>
      <c r="B454" s="56"/>
      <c r="C454" s="5"/>
      <c r="D454" s="5"/>
      <c r="E454" s="5"/>
      <c r="F454" s="5"/>
      <c r="G454" s="5"/>
      <c r="H454" s="5"/>
      <c r="I454" s="70"/>
      <c r="J454" s="70"/>
      <c r="K454" s="70"/>
      <c r="L454" s="70"/>
      <c r="M454" s="70"/>
      <c r="N454" s="37">
        <f t="shared" si="132"/>
        <v>1</v>
      </c>
      <c r="V454" s="39">
        <f t="shared" si="121"/>
      </c>
      <c r="W454" s="39">
        <f t="shared" si="122"/>
      </c>
      <c r="X454" s="39">
        <f t="shared" si="123"/>
      </c>
      <c r="Y454" s="39">
        <f t="shared" si="124"/>
      </c>
      <c r="Z454" s="39">
        <f t="shared" si="125"/>
      </c>
      <c r="AA454" s="39">
        <f t="shared" si="126"/>
      </c>
      <c r="AB454" s="39">
        <f t="shared" si="127"/>
      </c>
      <c r="AC454" s="39">
        <f t="shared" si="128"/>
      </c>
      <c r="AD454" s="39">
        <f t="shared" si="129"/>
      </c>
      <c r="AE454" s="39">
        <f t="shared" si="130"/>
      </c>
      <c r="AF454" s="39"/>
      <c r="AX454" s="2">
        <v>-0.020502029480880153</v>
      </c>
      <c r="AY454" s="39">
        <f t="shared" si="133"/>
        <v>-0.17154810225735243</v>
      </c>
      <c r="BA454" s="2">
        <f t="shared" si="131"/>
        <v>-0.1609551276182338</v>
      </c>
      <c r="BB454" s="37">
        <f t="shared" si="134"/>
        <v>10</v>
      </c>
      <c r="BD454" s="37">
        <f t="shared" si="136"/>
        <v>13.987215200000218</v>
      </c>
      <c r="BE454" s="2">
        <f t="shared" si="135"/>
        <v>0.15160252237704508</v>
      </c>
    </row>
    <row r="455" spans="1:57" ht="12.75">
      <c r="A455" s="1"/>
      <c r="B455" s="56"/>
      <c r="C455" s="5"/>
      <c r="D455" s="5"/>
      <c r="E455" s="5"/>
      <c r="F455" s="5"/>
      <c r="G455" s="5"/>
      <c r="H455" s="5"/>
      <c r="I455" s="70"/>
      <c r="J455" s="70"/>
      <c r="K455" s="70"/>
      <c r="L455" s="70"/>
      <c r="M455" s="70"/>
      <c r="N455" s="37">
        <f t="shared" si="132"/>
        <v>1</v>
      </c>
      <c r="V455" s="39">
        <f t="shared" si="121"/>
      </c>
      <c r="W455" s="39">
        <f t="shared" si="122"/>
      </c>
      <c r="X455" s="39">
        <f t="shared" si="123"/>
      </c>
      <c r="Y455" s="39">
        <f t="shared" si="124"/>
      </c>
      <c r="Z455" s="39">
        <f t="shared" si="125"/>
      </c>
      <c r="AA455" s="39">
        <f t="shared" si="126"/>
      </c>
      <c r="AB455" s="39">
        <f t="shared" si="127"/>
      </c>
      <c r="AC455" s="39">
        <f t="shared" si="128"/>
      </c>
      <c r="AD455" s="39">
        <f t="shared" si="129"/>
      </c>
      <c r="AE455" s="39">
        <f t="shared" si="130"/>
      </c>
      <c r="AF455" s="39"/>
      <c r="AX455" s="2">
        <v>0.009515366069521164</v>
      </c>
      <c r="AY455" s="39">
        <f t="shared" si="133"/>
        <v>-0.1644011033167807</v>
      </c>
      <c r="BA455" s="2">
        <f t="shared" si="131"/>
        <v>-0.1609551276182338</v>
      </c>
      <c r="BB455" s="37">
        <f t="shared" si="134"/>
        <v>10</v>
      </c>
      <c r="BD455" s="37">
        <f t="shared" si="136"/>
        <v>14.002362800000219</v>
      </c>
      <c r="BE455" s="2">
        <f t="shared" si="135"/>
        <v>0.15186198446717242</v>
      </c>
    </row>
    <row r="456" spans="1:57" ht="12.75">
      <c r="A456" s="1"/>
      <c r="B456" s="56"/>
      <c r="C456" s="5"/>
      <c r="D456" s="5"/>
      <c r="E456" s="5"/>
      <c r="F456" s="5"/>
      <c r="G456" s="5"/>
      <c r="H456" s="5"/>
      <c r="I456" s="70"/>
      <c r="J456" s="70"/>
      <c r="K456" s="70"/>
      <c r="L456" s="70"/>
      <c r="M456" s="70"/>
      <c r="N456" s="37">
        <f t="shared" si="132"/>
        <v>1</v>
      </c>
      <c r="V456" s="39">
        <f t="shared" si="121"/>
      </c>
      <c r="W456" s="39">
        <f t="shared" si="122"/>
      </c>
      <c r="X456" s="39">
        <f t="shared" si="123"/>
      </c>
      <c r="Y456" s="39">
        <f t="shared" si="124"/>
      </c>
      <c r="Z456" s="39">
        <f t="shared" si="125"/>
      </c>
      <c r="AA456" s="39">
        <f t="shared" si="126"/>
      </c>
      <c r="AB456" s="39">
        <f t="shared" si="127"/>
      </c>
      <c r="AC456" s="39">
        <f t="shared" si="128"/>
      </c>
      <c r="AD456" s="39">
        <f t="shared" si="129"/>
      </c>
      <c r="AE456" s="39">
        <f t="shared" si="130"/>
      </c>
      <c r="AF456" s="39"/>
      <c r="AX456" s="2">
        <v>0.011555223242896817</v>
      </c>
      <c r="AY456" s="39">
        <f t="shared" si="133"/>
        <v>-0.16391542303740553</v>
      </c>
      <c r="BA456" s="2">
        <f t="shared" si="131"/>
        <v>-0.1609551276182338</v>
      </c>
      <c r="BB456" s="37">
        <f t="shared" si="134"/>
        <v>10</v>
      </c>
      <c r="BD456" s="37">
        <f t="shared" si="136"/>
        <v>14.01751040000022</v>
      </c>
      <c r="BE456" s="2">
        <f t="shared" si="135"/>
        <v>0.1521164143275483</v>
      </c>
    </row>
    <row r="457" spans="1:57" ht="12.75">
      <c r="A457" s="1"/>
      <c r="B457" s="56"/>
      <c r="C457" s="5"/>
      <c r="D457" s="5"/>
      <c r="E457" s="5"/>
      <c r="F457" s="5"/>
      <c r="G457" s="5"/>
      <c r="H457" s="5"/>
      <c r="I457" s="70"/>
      <c r="J457" s="70"/>
      <c r="K457" s="70"/>
      <c r="L457" s="70"/>
      <c r="M457" s="70"/>
      <c r="N457" s="37">
        <f t="shared" si="132"/>
        <v>1</v>
      </c>
      <c r="V457" s="39">
        <f t="shared" si="121"/>
      </c>
      <c r="W457" s="39">
        <f t="shared" si="122"/>
      </c>
      <c r="X457" s="39">
        <f t="shared" si="123"/>
      </c>
      <c r="Y457" s="39">
        <f t="shared" si="124"/>
      </c>
      <c r="Z457" s="39">
        <f t="shared" si="125"/>
      </c>
      <c r="AA457" s="39">
        <f t="shared" si="126"/>
      </c>
      <c r="AB457" s="39">
        <f t="shared" si="127"/>
      </c>
      <c r="AC457" s="39">
        <f t="shared" si="128"/>
      </c>
      <c r="AD457" s="39">
        <f t="shared" si="129"/>
      </c>
      <c r="AE457" s="39">
        <f t="shared" si="130"/>
      </c>
      <c r="AF457" s="39"/>
      <c r="AX457" s="2">
        <v>0.0006509598071230208</v>
      </c>
      <c r="AY457" s="39">
        <f t="shared" si="133"/>
        <v>-0.1665116762363993</v>
      </c>
      <c r="BA457" s="2">
        <f t="shared" si="131"/>
        <v>-0.1609551276182338</v>
      </c>
      <c r="BB457" s="37">
        <f t="shared" si="134"/>
        <v>10</v>
      </c>
      <c r="BD457" s="37">
        <f t="shared" si="136"/>
        <v>14.03265800000022</v>
      </c>
      <c r="BE457" s="2">
        <f t="shared" si="135"/>
        <v>0.15236578519319965</v>
      </c>
    </row>
    <row r="458" spans="1:57" ht="12.75">
      <c r="A458" s="1"/>
      <c r="B458" s="56"/>
      <c r="C458" s="5"/>
      <c r="D458" s="5"/>
      <c r="E458" s="5"/>
      <c r="F458" s="5"/>
      <c r="G458" s="5"/>
      <c r="H458" s="5"/>
      <c r="I458" s="70"/>
      <c r="J458" s="70"/>
      <c r="K458" s="70"/>
      <c r="L458" s="70"/>
      <c r="M458" s="70"/>
      <c r="N458" s="37">
        <f t="shared" si="132"/>
        <v>1</v>
      </c>
      <c r="V458" s="39">
        <f t="shared" si="121"/>
      </c>
      <c r="W458" s="39">
        <f t="shared" si="122"/>
      </c>
      <c r="X458" s="39">
        <f t="shared" si="123"/>
      </c>
      <c r="Y458" s="39">
        <f t="shared" si="124"/>
      </c>
      <c r="Z458" s="39">
        <f t="shared" si="125"/>
      </c>
      <c r="AA458" s="39">
        <f t="shared" si="126"/>
      </c>
      <c r="AB458" s="39">
        <f t="shared" si="127"/>
      </c>
      <c r="AC458" s="39">
        <f t="shared" si="128"/>
      </c>
      <c r="AD458" s="39">
        <f t="shared" si="129"/>
      </c>
      <c r="AE458" s="39">
        <f t="shared" si="130"/>
      </c>
      <c r="AF458" s="39"/>
      <c r="AX458" s="2">
        <v>-0.016766563921018097</v>
      </c>
      <c r="AY458" s="39">
        <f t="shared" si="133"/>
        <v>-0.17065870569548053</v>
      </c>
      <c r="BA458" s="2">
        <f t="shared" si="131"/>
        <v>-0.1609551276182338</v>
      </c>
      <c r="BB458" s="37">
        <f t="shared" si="134"/>
        <v>10</v>
      </c>
      <c r="BD458" s="37">
        <f t="shared" si="136"/>
        <v>14.04780560000022</v>
      </c>
      <c r="BE458" s="2">
        <f t="shared" si="135"/>
        <v>0.15261007080160677</v>
      </c>
    </row>
    <row r="459" spans="1:57" ht="12.75">
      <c r="A459" s="1"/>
      <c r="B459" s="56"/>
      <c r="C459" s="5"/>
      <c r="D459" s="5"/>
      <c r="E459" s="5"/>
      <c r="F459" s="5"/>
      <c r="G459" s="5"/>
      <c r="H459" s="5"/>
      <c r="I459" s="70"/>
      <c r="J459" s="70"/>
      <c r="K459" s="70"/>
      <c r="L459" s="70"/>
      <c r="M459" s="70"/>
      <c r="N459" s="37">
        <f t="shared" si="132"/>
        <v>1</v>
      </c>
      <c r="V459" s="39">
        <f t="shared" si="121"/>
      </c>
      <c r="W459" s="39">
        <f t="shared" si="122"/>
      </c>
      <c r="X459" s="39">
        <f t="shared" si="123"/>
      </c>
      <c r="Y459" s="39">
        <f t="shared" si="124"/>
      </c>
      <c r="Z459" s="39">
        <f t="shared" si="125"/>
      </c>
      <c r="AA459" s="39">
        <f t="shared" si="126"/>
      </c>
      <c r="AB459" s="39">
        <f t="shared" si="127"/>
      </c>
      <c r="AC459" s="39">
        <f t="shared" si="128"/>
      </c>
      <c r="AD459" s="39">
        <f t="shared" si="129"/>
      </c>
      <c r="AE459" s="39">
        <f t="shared" si="130"/>
      </c>
      <c r="AF459" s="39"/>
      <c r="AX459" s="2">
        <v>-0.010681783501693777</v>
      </c>
      <c r="AY459" s="39">
        <f t="shared" si="133"/>
        <v>-0.16920994845278425</v>
      </c>
      <c r="BA459" s="2">
        <f t="shared" si="131"/>
        <v>-0.1609551276182338</v>
      </c>
      <c r="BB459" s="37">
        <f t="shared" si="134"/>
        <v>10</v>
      </c>
      <c r="BD459" s="37">
        <f t="shared" si="136"/>
        <v>14.062953200000221</v>
      </c>
      <c r="BE459" s="2">
        <f t="shared" si="135"/>
        <v>0.152849245397312</v>
      </c>
    </row>
    <row r="460" spans="1:57" ht="12.75">
      <c r="A460" s="1"/>
      <c r="B460" s="56"/>
      <c r="C460" s="5"/>
      <c r="D460" s="5"/>
      <c r="E460" s="5"/>
      <c r="F460" s="5"/>
      <c r="G460" s="5"/>
      <c r="H460" s="5"/>
      <c r="I460" s="70"/>
      <c r="J460" s="70"/>
      <c r="K460" s="70"/>
      <c r="L460" s="70"/>
      <c r="M460" s="70"/>
      <c r="N460" s="37">
        <f t="shared" si="132"/>
        <v>1</v>
      </c>
      <c r="V460" s="39">
        <f t="shared" si="121"/>
      </c>
      <c r="W460" s="39">
        <f t="shared" si="122"/>
      </c>
      <c r="X460" s="39">
        <f t="shared" si="123"/>
      </c>
      <c r="Y460" s="39">
        <f t="shared" si="124"/>
      </c>
      <c r="Z460" s="39">
        <f t="shared" si="125"/>
      </c>
      <c r="AA460" s="39">
        <f t="shared" si="126"/>
      </c>
      <c r="AB460" s="39">
        <f t="shared" si="127"/>
      </c>
      <c r="AC460" s="39">
        <f t="shared" si="128"/>
      </c>
      <c r="AD460" s="39">
        <f t="shared" si="129"/>
      </c>
      <c r="AE460" s="39">
        <f t="shared" si="130"/>
      </c>
      <c r="AF460" s="39"/>
      <c r="AX460" s="2">
        <v>0.009229712820825825</v>
      </c>
      <c r="AY460" s="39">
        <f t="shared" si="133"/>
        <v>-0.1644691159950415</v>
      </c>
      <c r="BA460" s="2">
        <f t="shared" si="131"/>
        <v>-0.1609551276182338</v>
      </c>
      <c r="BB460" s="37">
        <f t="shared" si="134"/>
        <v>10</v>
      </c>
      <c r="BD460" s="37">
        <f t="shared" si="136"/>
        <v>14.078100800000222</v>
      </c>
      <c r="BE460" s="2">
        <f t="shared" si="135"/>
        <v>0.15308328373644425</v>
      </c>
    </row>
    <row r="461" spans="1:57" ht="12.75">
      <c r="A461" s="1"/>
      <c r="B461" s="56"/>
      <c r="C461" s="5"/>
      <c r="D461" s="5"/>
      <c r="E461" s="5"/>
      <c r="F461" s="5"/>
      <c r="G461" s="5"/>
      <c r="H461" s="5"/>
      <c r="I461" s="70"/>
      <c r="J461" s="70"/>
      <c r="K461" s="70"/>
      <c r="L461" s="70"/>
      <c r="M461" s="70"/>
      <c r="N461" s="37">
        <f t="shared" si="132"/>
        <v>1</v>
      </c>
      <c r="V461" s="39">
        <f t="shared" si="121"/>
      </c>
      <c r="W461" s="39">
        <f t="shared" si="122"/>
      </c>
      <c r="X461" s="39">
        <f t="shared" si="123"/>
      </c>
      <c r="Y461" s="39">
        <f t="shared" si="124"/>
      </c>
      <c r="Z461" s="39">
        <f t="shared" si="125"/>
      </c>
      <c r="AA461" s="39">
        <f t="shared" si="126"/>
      </c>
      <c r="AB461" s="39">
        <f t="shared" si="127"/>
      </c>
      <c r="AC461" s="39">
        <f t="shared" si="128"/>
      </c>
      <c r="AD461" s="39">
        <f t="shared" si="129"/>
      </c>
      <c r="AE461" s="39">
        <f t="shared" si="130"/>
      </c>
      <c r="AF461" s="39"/>
      <c r="AX461" s="2">
        <v>-0.013972289193395795</v>
      </c>
      <c r="AY461" s="39">
        <f t="shared" si="133"/>
        <v>-0.16999340218890377</v>
      </c>
      <c r="BA461" s="2">
        <f t="shared" si="131"/>
        <v>-0.1609551276182338</v>
      </c>
      <c r="BB461" s="37">
        <f t="shared" si="134"/>
        <v>10</v>
      </c>
      <c r="BD461" s="37">
        <f t="shared" si="136"/>
        <v>14.093248400000222</v>
      </c>
      <c r="BE461" s="2">
        <f t="shared" si="135"/>
        <v>0.15331216109115853</v>
      </c>
    </row>
    <row r="462" spans="1:57" ht="12.75">
      <c r="A462" s="1"/>
      <c r="B462" s="56"/>
      <c r="C462" s="5"/>
      <c r="D462" s="5"/>
      <c r="E462" s="5"/>
      <c r="F462" s="5"/>
      <c r="G462" s="5"/>
      <c r="H462" s="5"/>
      <c r="I462" s="70"/>
      <c r="J462" s="70"/>
      <c r="K462" s="70"/>
      <c r="L462" s="70"/>
      <c r="M462" s="70"/>
      <c r="N462" s="37">
        <f t="shared" si="132"/>
        <v>1</v>
      </c>
      <c r="V462" s="39">
        <f t="shared" si="121"/>
      </c>
      <c r="W462" s="39">
        <f t="shared" si="122"/>
      </c>
      <c r="X462" s="39">
        <f t="shared" si="123"/>
      </c>
      <c r="Y462" s="39">
        <f t="shared" si="124"/>
      </c>
      <c r="Z462" s="39">
        <f t="shared" si="125"/>
      </c>
      <c r="AA462" s="39">
        <f t="shared" si="126"/>
      </c>
      <c r="AB462" s="39">
        <f t="shared" si="127"/>
      </c>
      <c r="AC462" s="39">
        <f t="shared" si="128"/>
      </c>
      <c r="AD462" s="39">
        <f t="shared" si="129"/>
      </c>
      <c r="AE462" s="39">
        <f t="shared" si="130"/>
      </c>
      <c r="AF462" s="39"/>
      <c r="AX462" s="2">
        <v>0.0029581591235084137</v>
      </c>
      <c r="AY462" s="39">
        <f t="shared" si="133"/>
        <v>-0.16596234306583135</v>
      </c>
      <c r="BA462" s="2">
        <f t="shared" si="131"/>
        <v>-0.1609551276182338</v>
      </c>
      <c r="BB462" s="37">
        <f t="shared" si="134"/>
        <v>10</v>
      </c>
      <c r="BD462" s="37">
        <f t="shared" si="136"/>
        <v>14.108396000000223</v>
      </c>
      <c r="BE462" s="2">
        <f t="shared" si="135"/>
        <v>0.15353585325398966</v>
      </c>
    </row>
    <row r="463" spans="1:57" ht="12.75">
      <c r="A463" s="1"/>
      <c r="B463" s="56"/>
      <c r="C463" s="5"/>
      <c r="D463" s="5"/>
      <c r="E463" s="5"/>
      <c r="F463" s="5"/>
      <c r="G463" s="5"/>
      <c r="H463" s="5"/>
      <c r="I463" s="70"/>
      <c r="J463" s="70"/>
      <c r="K463" s="70"/>
      <c r="L463" s="70"/>
      <c r="M463" s="70"/>
      <c r="N463" s="37">
        <f t="shared" si="132"/>
        <v>1</v>
      </c>
      <c r="V463" s="39">
        <f t="shared" si="121"/>
      </c>
      <c r="W463" s="39">
        <f t="shared" si="122"/>
      </c>
      <c r="X463" s="39">
        <f t="shared" si="123"/>
      </c>
      <c r="Y463" s="39">
        <f t="shared" si="124"/>
      </c>
      <c r="Z463" s="39">
        <f t="shared" si="125"/>
      </c>
      <c r="AA463" s="39">
        <f t="shared" si="126"/>
      </c>
      <c r="AB463" s="39">
        <f t="shared" si="127"/>
      </c>
      <c r="AC463" s="39">
        <f t="shared" si="128"/>
      </c>
      <c r="AD463" s="39">
        <f t="shared" si="129"/>
      </c>
      <c r="AE463" s="39">
        <f t="shared" si="130"/>
      </c>
      <c r="AF463" s="39"/>
      <c r="AX463" s="2">
        <v>0.029421369060335094</v>
      </c>
      <c r="AY463" s="39">
        <f t="shared" si="133"/>
        <v>-0.15966157879515833</v>
      </c>
      <c r="BA463" s="2">
        <f t="shared" si="131"/>
        <v>-0.1609551276182338</v>
      </c>
      <c r="BB463" s="37">
        <f t="shared" si="134"/>
        <v>10</v>
      </c>
      <c r="BD463" s="37">
        <f t="shared" si="136"/>
        <v>14.123543600000223</v>
      </c>
      <c r="BE463" s="2">
        <f t="shared" si="135"/>
        <v>0.15375433654211867</v>
      </c>
    </row>
    <row r="464" spans="1:57" ht="12.75">
      <c r="A464" s="1"/>
      <c r="B464" s="56"/>
      <c r="C464" s="5"/>
      <c r="D464" s="5"/>
      <c r="E464" s="5"/>
      <c r="F464" s="5"/>
      <c r="G464" s="5"/>
      <c r="H464" s="5"/>
      <c r="I464" s="70"/>
      <c r="J464" s="70"/>
      <c r="K464" s="70"/>
      <c r="L464" s="70"/>
      <c r="M464" s="70"/>
      <c r="N464" s="37">
        <f t="shared" si="132"/>
        <v>1</v>
      </c>
      <c r="V464" s="39">
        <f t="shared" si="121"/>
      </c>
      <c r="W464" s="39">
        <f t="shared" si="122"/>
      </c>
      <c r="X464" s="39">
        <f t="shared" si="123"/>
      </c>
      <c r="Y464" s="39">
        <f t="shared" si="124"/>
      </c>
      <c r="Z464" s="39">
        <f t="shared" si="125"/>
      </c>
      <c r="AA464" s="39">
        <f t="shared" si="126"/>
      </c>
      <c r="AB464" s="39">
        <f t="shared" si="127"/>
      </c>
      <c r="AC464" s="39">
        <f t="shared" si="128"/>
      </c>
      <c r="AD464" s="39">
        <f t="shared" si="129"/>
      </c>
      <c r="AE464" s="39">
        <f t="shared" si="130"/>
      </c>
      <c r="AF464" s="39"/>
      <c r="AX464" s="2">
        <v>-0.009401837214270455</v>
      </c>
      <c r="AY464" s="39">
        <f t="shared" si="133"/>
        <v>-0.1689051993367311</v>
      </c>
      <c r="BA464" s="2">
        <f t="shared" si="131"/>
        <v>-0.1609551276182338</v>
      </c>
      <c r="BB464" s="37">
        <f t="shared" si="134"/>
        <v>10</v>
      </c>
      <c r="BD464" s="37">
        <f t="shared" si="136"/>
        <v>14.138691200000224</v>
      </c>
      <c r="BE464" s="2">
        <f t="shared" si="135"/>
        <v>0.15396758780155087</v>
      </c>
    </row>
    <row r="465" spans="1:57" ht="12.75">
      <c r="A465" s="1"/>
      <c r="B465" s="56"/>
      <c r="C465" s="5"/>
      <c r="D465" s="5"/>
      <c r="E465" s="5"/>
      <c r="F465" s="5"/>
      <c r="G465" s="5"/>
      <c r="H465" s="5"/>
      <c r="I465" s="70"/>
      <c r="J465" s="70"/>
      <c r="K465" s="70"/>
      <c r="L465" s="70"/>
      <c r="M465" s="70"/>
      <c r="N465" s="37">
        <f t="shared" si="132"/>
        <v>1</v>
      </c>
      <c r="V465" s="39">
        <f t="shared" si="121"/>
      </c>
      <c r="W465" s="39">
        <f t="shared" si="122"/>
      </c>
      <c r="X465" s="39">
        <f t="shared" si="123"/>
      </c>
      <c r="Y465" s="39">
        <f t="shared" si="124"/>
      </c>
      <c r="Z465" s="39">
        <f t="shared" si="125"/>
      </c>
      <c r="AA465" s="39">
        <f t="shared" si="126"/>
      </c>
      <c r="AB465" s="39">
        <f t="shared" si="127"/>
      </c>
      <c r="AC465" s="39">
        <f t="shared" si="128"/>
      </c>
      <c r="AD465" s="39">
        <f t="shared" si="129"/>
      </c>
      <c r="AE465" s="39">
        <f t="shared" si="130"/>
      </c>
      <c r="AF465" s="39"/>
      <c r="AX465" s="2">
        <v>-0.021578722495193332</v>
      </c>
      <c r="AY465" s="39">
        <f t="shared" si="133"/>
        <v>-0.1718044577369508</v>
      </c>
      <c r="BA465" s="2">
        <f t="shared" si="131"/>
        <v>-0.1609551276182338</v>
      </c>
      <c r="BB465" s="37">
        <f t="shared" si="134"/>
        <v>10</v>
      </c>
      <c r="BD465" s="37">
        <f t="shared" si="136"/>
        <v>14.153838800000225</v>
      </c>
      <c r="BE465" s="2">
        <f t="shared" si="135"/>
        <v>0.1541755844112049</v>
      </c>
    </row>
    <row r="466" spans="1:57" ht="12.75">
      <c r="A466" s="1"/>
      <c r="B466" s="56"/>
      <c r="C466" s="5"/>
      <c r="D466" s="5"/>
      <c r="E466" s="5"/>
      <c r="F466" s="5"/>
      <c r="G466" s="5"/>
      <c r="H466" s="5"/>
      <c r="I466" s="70"/>
      <c r="J466" s="70"/>
      <c r="K466" s="70"/>
      <c r="L466" s="70"/>
      <c r="M466" s="70"/>
      <c r="N466" s="37">
        <f t="shared" si="132"/>
        <v>1</v>
      </c>
      <c r="V466" s="39">
        <f t="shared" si="121"/>
      </c>
      <c r="W466" s="39">
        <f t="shared" si="122"/>
      </c>
      <c r="X466" s="39">
        <f t="shared" si="123"/>
      </c>
      <c r="Y466" s="39">
        <f t="shared" si="124"/>
      </c>
      <c r="Z466" s="39">
        <f t="shared" si="125"/>
      </c>
      <c r="AA466" s="39">
        <f t="shared" si="126"/>
      </c>
      <c r="AB466" s="39">
        <f t="shared" si="127"/>
      </c>
      <c r="AC466" s="39">
        <f t="shared" si="128"/>
      </c>
      <c r="AD466" s="39">
        <f t="shared" si="129"/>
      </c>
      <c r="AE466" s="39">
        <f t="shared" si="130"/>
      </c>
      <c r="AF466" s="39"/>
      <c r="AX466" s="2">
        <v>-0.028293404950102234</v>
      </c>
      <c r="AY466" s="39">
        <f t="shared" si="133"/>
        <v>-0.17340319165478627</v>
      </c>
      <c r="BA466" s="2">
        <f t="shared" si="131"/>
        <v>-0.1609551276182338</v>
      </c>
      <c r="BB466" s="37">
        <f t="shared" si="134"/>
        <v>10</v>
      </c>
      <c r="BD466" s="37">
        <f t="shared" si="136"/>
        <v>14.168986400000225</v>
      </c>
      <c r="BE466" s="2">
        <f t="shared" si="135"/>
        <v>0.15437830428691157</v>
      </c>
    </row>
    <row r="467" spans="1:57" ht="12.75">
      <c r="A467" s="1"/>
      <c r="B467" s="56"/>
      <c r="C467" s="5"/>
      <c r="D467" s="5"/>
      <c r="E467" s="5"/>
      <c r="F467" s="5"/>
      <c r="G467" s="5"/>
      <c r="H467" s="5"/>
      <c r="I467" s="70"/>
      <c r="J467" s="70"/>
      <c r="K467" s="70"/>
      <c r="L467" s="70"/>
      <c r="M467" s="70"/>
      <c r="N467" s="37">
        <f t="shared" si="132"/>
        <v>1</v>
      </c>
      <c r="V467" s="39">
        <f t="shared" si="121"/>
      </c>
      <c r="W467" s="39">
        <f t="shared" si="122"/>
      </c>
      <c r="X467" s="39">
        <f t="shared" si="123"/>
      </c>
      <c r="Y467" s="39">
        <f t="shared" si="124"/>
      </c>
      <c r="Z467" s="39">
        <f t="shared" si="125"/>
      </c>
      <c r="AA467" s="39">
        <f t="shared" si="126"/>
      </c>
      <c r="AB467" s="39">
        <f t="shared" si="127"/>
      </c>
      <c r="AC467" s="39">
        <f t="shared" si="128"/>
      </c>
      <c r="AD467" s="39">
        <f t="shared" si="129"/>
      </c>
      <c r="AE467" s="39">
        <f t="shared" si="130"/>
      </c>
      <c r="AF467" s="39"/>
      <c r="AX467" s="2">
        <v>-0.0009036530655842784</v>
      </c>
      <c r="AY467" s="39">
        <f t="shared" si="133"/>
        <v>-0.16688182215847247</v>
      </c>
      <c r="BA467" s="2">
        <f t="shared" si="131"/>
        <v>-0.1609551276182338</v>
      </c>
      <c r="BB467" s="37">
        <f t="shared" si="134"/>
        <v>10</v>
      </c>
      <c r="BD467" s="37">
        <f t="shared" si="136"/>
        <v>14.184134000000226</v>
      </c>
      <c r="BE467" s="2">
        <f t="shared" si="135"/>
        <v>0.15457572588532106</v>
      </c>
    </row>
    <row r="468" spans="1:57" ht="12.75">
      <c r="A468" s="1"/>
      <c r="B468" s="56"/>
      <c r="C468" s="5"/>
      <c r="D468" s="5"/>
      <c r="E468" s="5"/>
      <c r="F468" s="5"/>
      <c r="G468" s="5"/>
      <c r="H468" s="5"/>
      <c r="I468" s="70"/>
      <c r="J468" s="70"/>
      <c r="K468" s="70"/>
      <c r="L468" s="70"/>
      <c r="M468" s="70"/>
      <c r="N468" s="37">
        <f t="shared" si="132"/>
        <v>1</v>
      </c>
      <c r="V468" s="39">
        <f t="shared" si="121"/>
      </c>
      <c r="W468" s="39">
        <f t="shared" si="122"/>
      </c>
      <c r="X468" s="39">
        <f t="shared" si="123"/>
      </c>
      <c r="Y468" s="39">
        <f t="shared" si="124"/>
      </c>
      <c r="Z468" s="39">
        <f t="shared" si="125"/>
      </c>
      <c r="AA468" s="39">
        <f t="shared" si="126"/>
      </c>
      <c r="AB468" s="39">
        <f t="shared" si="127"/>
      </c>
      <c r="AC468" s="39">
        <f t="shared" si="128"/>
      </c>
      <c r="AD468" s="39">
        <f t="shared" si="129"/>
      </c>
      <c r="AE468" s="39">
        <f t="shared" si="130"/>
      </c>
      <c r="AF468" s="39"/>
      <c r="AX468" s="2">
        <v>-0.007327188940092166</v>
      </c>
      <c r="AY468" s="39">
        <f t="shared" si="133"/>
        <v>-0.1684112354619267</v>
      </c>
      <c r="BA468" s="2">
        <f t="shared" si="131"/>
        <v>-0.1609551276182338</v>
      </c>
      <c r="BB468" s="37">
        <f t="shared" si="134"/>
        <v>10</v>
      </c>
      <c r="BD468" s="37">
        <f t="shared" si="136"/>
        <v>14.199281600000226</v>
      </c>
      <c r="BE468" s="2">
        <f t="shared" si="135"/>
        <v>0.15476782820771862</v>
      </c>
    </row>
    <row r="469" spans="1:57" ht="12.75">
      <c r="A469" s="1"/>
      <c r="B469" s="56"/>
      <c r="C469" s="5"/>
      <c r="D469" s="5"/>
      <c r="E469" s="5"/>
      <c r="F469" s="5"/>
      <c r="G469" s="5"/>
      <c r="H469" s="5"/>
      <c r="I469" s="70"/>
      <c r="J469" s="70"/>
      <c r="K469" s="70"/>
      <c r="L469" s="70"/>
      <c r="M469" s="70"/>
      <c r="N469" s="37">
        <f t="shared" si="132"/>
        <v>1</v>
      </c>
      <c r="V469" s="39">
        <f t="shared" si="121"/>
      </c>
      <c r="W469" s="39">
        <f t="shared" si="122"/>
      </c>
      <c r="X469" s="39">
        <f t="shared" si="123"/>
      </c>
      <c r="Y469" s="39">
        <f t="shared" si="124"/>
      </c>
      <c r="Z469" s="39">
        <f t="shared" si="125"/>
      </c>
      <c r="AA469" s="39">
        <f t="shared" si="126"/>
      </c>
      <c r="AB469" s="39">
        <f t="shared" si="127"/>
      </c>
      <c r="AC469" s="39">
        <f t="shared" si="128"/>
      </c>
      <c r="AD469" s="39">
        <f t="shared" si="129"/>
      </c>
      <c r="AE469" s="39">
        <f t="shared" si="130"/>
      </c>
      <c r="AF469" s="39"/>
      <c r="AX469" s="2">
        <v>0.002297128208258309</v>
      </c>
      <c r="AY469" s="39">
        <f t="shared" si="133"/>
        <v>-0.16611973137898614</v>
      </c>
      <c r="BA469" s="2">
        <f t="shared" si="131"/>
        <v>-0.1609551276182338</v>
      </c>
      <c r="BB469" s="37">
        <f t="shared" si="134"/>
        <v>10</v>
      </c>
      <c r="BD469" s="37">
        <f t="shared" si="136"/>
        <v>14.214429200000227</v>
      </c>
      <c r="BE469" s="2">
        <f t="shared" si="135"/>
        <v>0.15495459080374627</v>
      </c>
    </row>
    <row r="470" spans="1:57" ht="12.75">
      <c r="A470" s="1"/>
      <c r="B470" s="56"/>
      <c r="C470" s="5"/>
      <c r="D470" s="5"/>
      <c r="E470" s="5"/>
      <c r="F470" s="5"/>
      <c r="G470" s="5"/>
      <c r="H470" s="5"/>
      <c r="I470" s="70"/>
      <c r="J470" s="70"/>
      <c r="K470" s="70"/>
      <c r="L470" s="70"/>
      <c r="M470" s="70"/>
      <c r="N470" s="37">
        <f t="shared" si="132"/>
        <v>1</v>
      </c>
      <c r="V470" s="39">
        <f t="shared" si="121"/>
      </c>
      <c r="W470" s="39">
        <f t="shared" si="122"/>
      </c>
      <c r="X470" s="39">
        <f t="shared" si="123"/>
      </c>
      <c r="Y470" s="39">
        <f t="shared" si="124"/>
      </c>
      <c r="Z470" s="39">
        <f t="shared" si="125"/>
      </c>
      <c r="AA470" s="39">
        <f t="shared" si="126"/>
      </c>
      <c r="AB470" s="39">
        <f t="shared" si="127"/>
      </c>
      <c r="AC470" s="39">
        <f t="shared" si="128"/>
      </c>
      <c r="AD470" s="39">
        <f t="shared" si="129"/>
      </c>
      <c r="AE470" s="39">
        <f t="shared" si="130"/>
      </c>
      <c r="AF470" s="39"/>
      <c r="AX470" s="2">
        <v>-0.02040681173131504</v>
      </c>
      <c r="AY470" s="39">
        <f t="shared" si="133"/>
        <v>-0.17152543136459883</v>
      </c>
      <c r="BA470" s="2">
        <f t="shared" si="131"/>
        <v>-0.1609551276182338</v>
      </c>
      <c r="BB470" s="37">
        <f t="shared" si="134"/>
        <v>10</v>
      </c>
      <c r="BD470" s="37">
        <f t="shared" si="136"/>
        <v>14.229576800000228</v>
      </c>
      <c r="BE470" s="2">
        <f t="shared" si="135"/>
        <v>0.1551359937750312</v>
      </c>
    </row>
    <row r="471" spans="1:57" ht="12.75">
      <c r="A471" s="1"/>
      <c r="B471" s="56"/>
      <c r="C471" s="5"/>
      <c r="D471" s="5"/>
      <c r="E471" s="5"/>
      <c r="F471" s="5"/>
      <c r="G471" s="5"/>
      <c r="H471" s="5"/>
      <c r="I471" s="70"/>
      <c r="J471" s="70"/>
      <c r="K471" s="70"/>
      <c r="L471" s="70"/>
      <c r="M471" s="70"/>
      <c r="N471" s="37">
        <f t="shared" si="132"/>
        <v>1</v>
      </c>
      <c r="V471" s="39">
        <f t="shared" si="121"/>
      </c>
      <c r="W471" s="39">
        <f t="shared" si="122"/>
      </c>
      <c r="X471" s="39">
        <f t="shared" si="123"/>
      </c>
      <c r="Y471" s="39">
        <f t="shared" si="124"/>
      </c>
      <c r="Z471" s="39">
        <f t="shared" si="125"/>
      </c>
      <c r="AA471" s="39">
        <f t="shared" si="126"/>
      </c>
      <c r="AB471" s="39">
        <f t="shared" si="127"/>
      </c>
      <c r="AC471" s="39">
        <f t="shared" si="128"/>
      </c>
      <c r="AD471" s="39">
        <f t="shared" si="129"/>
      </c>
      <c r="AE471" s="39">
        <f t="shared" si="130"/>
      </c>
      <c r="AF471" s="39"/>
      <c r="AX471" s="2">
        <v>0.007490157780693993</v>
      </c>
      <c r="AY471" s="39">
        <f t="shared" si="133"/>
        <v>-0.16488329576650146</v>
      </c>
      <c r="BA471" s="2">
        <f t="shared" si="131"/>
        <v>-0.1609551276182338</v>
      </c>
      <c r="BB471" s="37">
        <f t="shared" si="134"/>
        <v>10</v>
      </c>
      <c r="BD471" s="37">
        <f t="shared" si="136"/>
        <v>14.244724400000228</v>
      </c>
      <c r="BE471" s="2">
        <f t="shared" si="135"/>
        <v>0.15531201777871884</v>
      </c>
    </row>
    <row r="472" spans="1:57" ht="12.75">
      <c r="A472" s="1"/>
      <c r="B472" s="56"/>
      <c r="C472" s="5"/>
      <c r="D472" s="5"/>
      <c r="E472" s="5"/>
      <c r="F472" s="5"/>
      <c r="G472" s="5"/>
      <c r="H472" s="5"/>
      <c r="I472" s="70"/>
      <c r="J472" s="70"/>
      <c r="K472" s="70"/>
      <c r="L472" s="70"/>
      <c r="M472" s="70"/>
      <c r="N472" s="37">
        <f t="shared" si="132"/>
        <v>1</v>
      </c>
      <c r="V472" s="39">
        <f t="shared" si="121"/>
      </c>
      <c r="W472" s="39">
        <f t="shared" si="122"/>
      </c>
      <c r="X472" s="39">
        <f t="shared" si="123"/>
      </c>
      <c r="Y472" s="39">
        <f t="shared" si="124"/>
      </c>
      <c r="Z472" s="39">
        <f t="shared" si="125"/>
      </c>
      <c r="AA472" s="39">
        <f t="shared" si="126"/>
      </c>
      <c r="AB472" s="39">
        <f t="shared" si="127"/>
      </c>
      <c r="AC472" s="39">
        <f t="shared" si="128"/>
      </c>
      <c r="AD472" s="39">
        <f t="shared" si="129"/>
      </c>
      <c r="AE472" s="39">
        <f t="shared" si="130"/>
      </c>
      <c r="AF472" s="39"/>
      <c r="AX472" s="2">
        <v>0.019566331980346074</v>
      </c>
      <c r="AY472" s="39">
        <f t="shared" si="133"/>
        <v>-0.1620080161951557</v>
      </c>
      <c r="BA472" s="2">
        <f t="shared" si="131"/>
        <v>-0.1609551276182338</v>
      </c>
      <c r="BB472" s="37">
        <f t="shared" si="134"/>
        <v>10</v>
      </c>
      <c r="BD472" s="37">
        <f t="shared" si="136"/>
        <v>14.259872000000229</v>
      </c>
      <c r="BE472" s="2">
        <f t="shared" si="135"/>
        <v>0.15548264403090997</v>
      </c>
    </row>
    <row r="473" spans="1:57" ht="12.75">
      <c r="A473" s="1"/>
      <c r="B473" s="56"/>
      <c r="C473" s="5"/>
      <c r="D473" s="5"/>
      <c r="E473" s="5"/>
      <c r="F473" s="5"/>
      <c r="G473" s="5"/>
      <c r="H473" s="5"/>
      <c r="I473" s="70"/>
      <c r="J473" s="70"/>
      <c r="K473" s="70"/>
      <c r="L473" s="70"/>
      <c r="M473" s="70"/>
      <c r="N473" s="37">
        <f t="shared" si="132"/>
        <v>1</v>
      </c>
      <c r="V473" s="39">
        <f t="shared" si="121"/>
      </c>
      <c r="W473" s="39">
        <f t="shared" si="122"/>
      </c>
      <c r="X473" s="39">
        <f t="shared" si="123"/>
      </c>
      <c r="Y473" s="39">
        <f t="shared" si="124"/>
      </c>
      <c r="Z473" s="39">
        <f t="shared" si="125"/>
      </c>
      <c r="AA473" s="39">
        <f t="shared" si="126"/>
      </c>
      <c r="AB473" s="39">
        <f t="shared" si="127"/>
      </c>
      <c r="AC473" s="39">
        <f t="shared" si="128"/>
      </c>
      <c r="AD473" s="39">
        <f t="shared" si="129"/>
      </c>
      <c r="AE473" s="39">
        <f t="shared" si="130"/>
      </c>
      <c r="AF473" s="39"/>
      <c r="AX473" s="2">
        <v>-0.01934476760155034</v>
      </c>
      <c r="AY473" s="39">
        <f t="shared" si="133"/>
        <v>-0.17127256371465485</v>
      </c>
      <c r="BA473" s="2">
        <f t="shared" si="131"/>
        <v>-0.1609551276182338</v>
      </c>
      <c r="BB473" s="37">
        <f t="shared" si="134"/>
        <v>10</v>
      </c>
      <c r="BD473" s="37">
        <f t="shared" si="136"/>
        <v>14.27501960000023</v>
      </c>
      <c r="BE473" s="2">
        <f t="shared" si="135"/>
        <v>0.15564785431000128</v>
      </c>
    </row>
    <row r="474" spans="1:57" ht="12.75">
      <c r="A474" s="1"/>
      <c r="B474" s="56"/>
      <c r="C474" s="5"/>
      <c r="D474" s="5"/>
      <c r="E474" s="5"/>
      <c r="F474" s="5"/>
      <c r="G474" s="5"/>
      <c r="H474" s="5"/>
      <c r="I474" s="70"/>
      <c r="J474" s="70"/>
      <c r="K474" s="70"/>
      <c r="L474" s="70"/>
      <c r="M474" s="70"/>
      <c r="N474" s="37">
        <f t="shared" si="132"/>
        <v>1</v>
      </c>
      <c r="V474" s="39">
        <f t="shared" si="121"/>
      </c>
      <c r="W474" s="39">
        <f t="shared" si="122"/>
      </c>
      <c r="X474" s="39">
        <f t="shared" si="123"/>
      </c>
      <c r="Y474" s="39">
        <f t="shared" si="124"/>
      </c>
      <c r="Z474" s="39">
        <f t="shared" si="125"/>
      </c>
      <c r="AA474" s="39">
        <f t="shared" si="126"/>
      </c>
      <c r="AB474" s="39">
        <f t="shared" si="127"/>
      </c>
      <c r="AC474" s="39">
        <f t="shared" si="128"/>
      </c>
      <c r="AD474" s="39">
        <f t="shared" si="129"/>
      </c>
      <c r="AE474" s="39">
        <f t="shared" si="130"/>
      </c>
      <c r="AF474" s="39"/>
      <c r="AX474" s="2">
        <v>0.0015829950865199754</v>
      </c>
      <c r="AY474" s="39">
        <f t="shared" si="133"/>
        <v>-0.1662897630746381</v>
      </c>
      <c r="BA474" s="2">
        <f t="shared" si="131"/>
        <v>-0.1609551276182338</v>
      </c>
      <c r="BB474" s="37">
        <f t="shared" si="134"/>
        <v>10</v>
      </c>
      <c r="BD474" s="37">
        <f t="shared" si="136"/>
        <v>14.29016720000023</v>
      </c>
      <c r="BE474" s="2">
        <f t="shared" si="135"/>
        <v>0.15580763095992858</v>
      </c>
    </row>
    <row r="475" spans="1:57" ht="12.75">
      <c r="A475" s="1"/>
      <c r="B475" s="56"/>
      <c r="C475" s="5"/>
      <c r="D475" s="5"/>
      <c r="E475" s="5"/>
      <c r="F475" s="5"/>
      <c r="G475" s="5"/>
      <c r="H475" s="5"/>
      <c r="I475" s="70"/>
      <c r="J475" s="70"/>
      <c r="K475" s="70"/>
      <c r="L475" s="70"/>
      <c r="M475" s="70"/>
      <c r="N475" s="37">
        <f t="shared" si="132"/>
        <v>1</v>
      </c>
      <c r="V475" s="39">
        <f t="shared" si="121"/>
      </c>
      <c r="W475" s="39">
        <f t="shared" si="122"/>
      </c>
      <c r="X475" s="39">
        <f t="shared" si="123"/>
      </c>
      <c r="Y475" s="39">
        <f t="shared" si="124"/>
      </c>
      <c r="Z475" s="39">
        <f t="shared" si="125"/>
      </c>
      <c r="AA475" s="39">
        <f t="shared" si="126"/>
      </c>
      <c r="AB475" s="39">
        <f t="shared" si="127"/>
      </c>
      <c r="AC475" s="39">
        <f t="shared" si="128"/>
      </c>
      <c r="AD475" s="39">
        <f t="shared" si="129"/>
      </c>
      <c r="AE475" s="39">
        <f t="shared" si="130"/>
      </c>
      <c r="AF475" s="39"/>
      <c r="AX475" s="2">
        <v>0.027782525101474047</v>
      </c>
      <c r="AY475" s="39">
        <f t="shared" si="133"/>
        <v>-0.1600517797377443</v>
      </c>
      <c r="BA475" s="2">
        <f t="shared" si="131"/>
        <v>-0.1609551276182338</v>
      </c>
      <c r="BB475" s="37">
        <f t="shared" si="134"/>
        <v>10</v>
      </c>
      <c r="BD475" s="37">
        <f t="shared" si="136"/>
        <v>14.30531480000023</v>
      </c>
      <c r="BE475" s="2">
        <f t="shared" si="135"/>
        <v>0.1559619568933113</v>
      </c>
    </row>
    <row r="476" spans="1:57" ht="12.75">
      <c r="A476" s="1"/>
      <c r="B476" s="56"/>
      <c r="C476" s="5"/>
      <c r="D476" s="5"/>
      <c r="E476" s="5"/>
      <c r="F476" s="5"/>
      <c r="G476" s="5"/>
      <c r="H476" s="5"/>
      <c r="I476" s="70"/>
      <c r="J476" s="70"/>
      <c r="K476" s="70"/>
      <c r="L476" s="70"/>
      <c r="M476" s="70"/>
      <c r="N476" s="37">
        <f t="shared" si="132"/>
        <v>1</v>
      </c>
      <c r="V476" s="39">
        <f t="shared" si="121"/>
      </c>
      <c r="W476" s="39">
        <f t="shared" si="122"/>
      </c>
      <c r="X476" s="39">
        <f t="shared" si="123"/>
      </c>
      <c r="Y476" s="39">
        <f t="shared" si="124"/>
      </c>
      <c r="Z476" s="39">
        <f t="shared" si="125"/>
      </c>
      <c r="AA476" s="39">
        <f t="shared" si="126"/>
      </c>
      <c r="AB476" s="39">
        <f t="shared" si="127"/>
      </c>
      <c r="AC476" s="39">
        <f t="shared" si="128"/>
      </c>
      <c r="AD476" s="39">
        <f t="shared" si="129"/>
      </c>
      <c r="AE476" s="39">
        <f t="shared" si="130"/>
      </c>
      <c r="AF476" s="39"/>
      <c r="AX476" s="2">
        <v>0.00751945554979095</v>
      </c>
      <c r="AY476" s="39">
        <f t="shared" si="133"/>
        <v>-0.16487632010719264</v>
      </c>
      <c r="BA476" s="2">
        <f t="shared" si="131"/>
        <v>-0.1609551276182338</v>
      </c>
      <c r="BB476" s="37">
        <f t="shared" si="134"/>
        <v>10</v>
      </c>
      <c r="BD476" s="37">
        <f t="shared" si="136"/>
        <v>14.320462400000231</v>
      </c>
      <c r="BE476" s="2">
        <f t="shared" si="135"/>
        <v>0.15611081559449802</v>
      </c>
    </row>
    <row r="477" spans="1:57" ht="12.75">
      <c r="A477" s="1"/>
      <c r="B477" s="56"/>
      <c r="C477" s="5"/>
      <c r="D477" s="5"/>
      <c r="E477" s="5"/>
      <c r="F477" s="5"/>
      <c r="G477" s="5"/>
      <c r="H477" s="5"/>
      <c r="I477" s="70"/>
      <c r="J477" s="70"/>
      <c r="K477" s="70"/>
      <c r="L477" s="70"/>
      <c r="M477" s="70"/>
      <c r="N477" s="37">
        <f t="shared" si="132"/>
        <v>1</v>
      </c>
      <c r="V477" s="39">
        <f t="shared" si="121"/>
      </c>
      <c r="W477" s="39">
        <f t="shared" si="122"/>
      </c>
      <c r="X477" s="39">
        <f t="shared" si="123"/>
      </c>
      <c r="Y477" s="39">
        <f t="shared" si="124"/>
      </c>
      <c r="Z477" s="39">
        <f t="shared" si="125"/>
      </c>
      <c r="AA477" s="39">
        <f t="shared" si="126"/>
      </c>
      <c r="AB477" s="39">
        <f t="shared" si="127"/>
      </c>
      <c r="AC477" s="39">
        <f t="shared" si="128"/>
      </c>
      <c r="AD477" s="39">
        <f t="shared" si="129"/>
      </c>
      <c r="AE477" s="39">
        <f t="shared" si="130"/>
      </c>
      <c r="AF477" s="39"/>
      <c r="AX477" s="2">
        <v>0.027458418530838954</v>
      </c>
      <c r="AY477" s="39">
        <f t="shared" si="133"/>
        <v>-0.16012894796884788</v>
      </c>
      <c r="BA477" s="2">
        <f t="shared" si="131"/>
        <v>-0.1609551276182338</v>
      </c>
      <c r="BB477" s="37">
        <f t="shared" si="134"/>
        <v>10</v>
      </c>
      <c r="BD477" s="37">
        <f t="shared" si="136"/>
        <v>14.335610000000232</v>
      </c>
      <c r="BE477" s="2">
        <f t="shared" si="135"/>
        <v>0.15625419112251218</v>
      </c>
    </row>
    <row r="478" spans="1:57" ht="12.75">
      <c r="A478" s="1"/>
      <c r="B478" s="56"/>
      <c r="C478" s="5"/>
      <c r="D478" s="5"/>
      <c r="E478" s="5"/>
      <c r="F478" s="5"/>
      <c r="G478" s="5"/>
      <c r="H478" s="5"/>
      <c r="I478" s="70"/>
      <c r="J478" s="70"/>
      <c r="K478" s="70"/>
      <c r="L478" s="70"/>
      <c r="M478" s="70"/>
      <c r="N478" s="37">
        <f t="shared" si="132"/>
        <v>1</v>
      </c>
      <c r="V478" s="39">
        <f t="shared" si="121"/>
      </c>
      <c r="W478" s="39">
        <f t="shared" si="122"/>
      </c>
      <c r="X478" s="39">
        <f t="shared" si="123"/>
      </c>
      <c r="Y478" s="39">
        <f t="shared" si="124"/>
      </c>
      <c r="Z478" s="39">
        <f t="shared" si="125"/>
      </c>
      <c r="AA478" s="39">
        <f t="shared" si="126"/>
      </c>
      <c r="AB478" s="39">
        <f t="shared" si="127"/>
      </c>
      <c r="AC478" s="39">
        <f t="shared" si="128"/>
      </c>
      <c r="AD478" s="39">
        <f t="shared" si="129"/>
      </c>
      <c r="AE478" s="39">
        <f t="shared" si="130"/>
      </c>
      <c r="AF478" s="39"/>
      <c r="AX478" s="2">
        <v>0.017740714743491932</v>
      </c>
      <c r="AY478" s="39">
        <f t="shared" si="133"/>
        <v>-0.16244268696583528</v>
      </c>
      <c r="BA478" s="2">
        <f t="shared" si="131"/>
        <v>-0.1609551276182338</v>
      </c>
      <c r="BB478" s="37">
        <f t="shared" si="134"/>
        <v>10</v>
      </c>
      <c r="BD478" s="37">
        <f t="shared" si="136"/>
        <v>14.350757600000232</v>
      </c>
      <c r="BE478" s="2">
        <f t="shared" si="135"/>
        <v>0.15639206811389722</v>
      </c>
    </row>
    <row r="479" spans="1:57" ht="12.75">
      <c r="A479" s="1"/>
      <c r="B479" s="56"/>
      <c r="C479" s="5"/>
      <c r="D479" s="5"/>
      <c r="E479" s="5"/>
      <c r="F479" s="5"/>
      <c r="G479" s="5"/>
      <c r="H479" s="5"/>
      <c r="I479" s="70"/>
      <c r="J479" s="70"/>
      <c r="K479" s="70"/>
      <c r="L479" s="70"/>
      <c r="M479" s="70"/>
      <c r="N479" s="37">
        <f t="shared" si="132"/>
        <v>1</v>
      </c>
      <c r="V479" s="39">
        <f t="shared" si="121"/>
      </c>
      <c r="W479" s="39">
        <f t="shared" si="122"/>
      </c>
      <c r="X479" s="39">
        <f t="shared" si="123"/>
      </c>
      <c r="Y479" s="39">
        <f t="shared" si="124"/>
      </c>
      <c r="Z479" s="39">
        <f t="shared" si="125"/>
      </c>
      <c r="AA479" s="39">
        <f t="shared" si="126"/>
      </c>
      <c r="AB479" s="39">
        <f t="shared" si="127"/>
      </c>
      <c r="AC479" s="39">
        <f t="shared" si="128"/>
      </c>
      <c r="AD479" s="39">
        <f t="shared" si="129"/>
      </c>
      <c r="AE479" s="39">
        <f t="shared" si="130"/>
      </c>
      <c r="AF479" s="39"/>
      <c r="AX479" s="2">
        <v>0.023951841792046874</v>
      </c>
      <c r="AY479" s="39">
        <f t="shared" si="133"/>
        <v>-0.1609638471923698</v>
      </c>
      <c r="BA479" s="2">
        <f t="shared" si="131"/>
        <v>-0.1609551276182338</v>
      </c>
      <c r="BB479" s="37">
        <f t="shared" si="134"/>
        <v>10</v>
      </c>
      <c r="BD479" s="37">
        <f t="shared" si="136"/>
        <v>14.365905200000233</v>
      </c>
      <c r="BE479" s="2">
        <f t="shared" si="135"/>
        <v>0.15652443178546002</v>
      </c>
    </row>
    <row r="480" spans="1:57" ht="12.75">
      <c r="A480" s="1"/>
      <c r="B480" s="56"/>
      <c r="C480" s="5"/>
      <c r="D480" s="5"/>
      <c r="E480" s="5"/>
      <c r="F480" s="5"/>
      <c r="G480" s="5"/>
      <c r="H480" s="5"/>
      <c r="I480" s="70"/>
      <c r="J480" s="70"/>
      <c r="K480" s="70"/>
      <c r="L480" s="70"/>
      <c r="M480" s="70"/>
      <c r="N480" s="37">
        <f t="shared" si="132"/>
        <v>1</v>
      </c>
      <c r="V480" s="39">
        <f t="shared" si="121"/>
      </c>
      <c r="W480" s="39">
        <f t="shared" si="122"/>
      </c>
      <c r="X480" s="39">
        <f t="shared" si="123"/>
      </c>
      <c r="Y480" s="39">
        <f t="shared" si="124"/>
      </c>
      <c r="Z480" s="39">
        <f t="shared" si="125"/>
      </c>
      <c r="AA480" s="39">
        <f t="shared" si="126"/>
      </c>
      <c r="AB480" s="39">
        <f t="shared" si="127"/>
      </c>
      <c r="AC480" s="39">
        <f t="shared" si="128"/>
      </c>
      <c r="AD480" s="39">
        <f t="shared" si="129"/>
      </c>
      <c r="AE480" s="39">
        <f t="shared" si="130"/>
      </c>
      <c r="AF480" s="39"/>
      <c r="AX480" s="2">
        <v>0.022080446790978724</v>
      </c>
      <c r="AY480" s="39">
        <f t="shared" si="133"/>
        <v>-0.16140941743071938</v>
      </c>
      <c r="BA480" s="2">
        <f t="shared" si="131"/>
        <v>-0.1609551276182338</v>
      </c>
      <c r="BB480" s="37">
        <f t="shared" si="134"/>
        <v>10</v>
      </c>
      <c r="BD480" s="37">
        <f t="shared" si="136"/>
        <v>14.381052800000234</v>
      </c>
      <c r="BE480" s="2">
        <f t="shared" si="135"/>
        <v>0.15665126793691272</v>
      </c>
    </row>
    <row r="481" spans="1:57" ht="12.75">
      <c r="A481" s="1"/>
      <c r="B481" s="56"/>
      <c r="C481" s="5"/>
      <c r="D481" s="5"/>
      <c r="E481" s="5"/>
      <c r="F481" s="5"/>
      <c r="G481" s="5"/>
      <c r="H481" s="5"/>
      <c r="I481" s="70"/>
      <c r="J481" s="70"/>
      <c r="K481" s="70"/>
      <c r="L481" s="70"/>
      <c r="M481" s="70"/>
      <c r="N481" s="37">
        <f t="shared" si="132"/>
        <v>1</v>
      </c>
      <c r="V481" s="39">
        <f t="shared" si="121"/>
      </c>
      <c r="W481" s="39">
        <f t="shared" si="122"/>
      </c>
      <c r="X481" s="39">
        <f t="shared" si="123"/>
      </c>
      <c r="Y481" s="39">
        <f t="shared" si="124"/>
      </c>
      <c r="Z481" s="39">
        <f t="shared" si="125"/>
      </c>
      <c r="AA481" s="39">
        <f t="shared" si="126"/>
      </c>
      <c r="AB481" s="39">
        <f t="shared" si="127"/>
      </c>
      <c r="AC481" s="39">
        <f t="shared" si="128"/>
      </c>
      <c r="AD481" s="39">
        <f t="shared" si="129"/>
      </c>
      <c r="AE481" s="39">
        <f t="shared" si="130"/>
      </c>
      <c r="AF481" s="39"/>
      <c r="AX481" s="2">
        <v>-0.01640400402844325</v>
      </c>
      <c r="AY481" s="39">
        <f t="shared" si="133"/>
        <v>-0.17057238191153412</v>
      </c>
      <c r="BA481" s="2">
        <f t="shared" si="131"/>
        <v>-0.1609551276182338</v>
      </c>
      <c r="BB481" s="37">
        <f t="shared" si="134"/>
        <v>10</v>
      </c>
      <c r="BD481" s="37">
        <f t="shared" si="136"/>
        <v>14.396200400000234</v>
      </c>
      <c r="BE481" s="2">
        <f t="shared" si="135"/>
        <v>0.1567725629534118</v>
      </c>
    </row>
    <row r="482" spans="1:57" ht="12.75">
      <c r="A482" s="1"/>
      <c r="B482" s="56"/>
      <c r="C482" s="5"/>
      <c r="D482" s="5"/>
      <c r="E482" s="5"/>
      <c r="F482" s="5"/>
      <c r="G482" s="5"/>
      <c r="H482" s="5"/>
      <c r="I482" s="70"/>
      <c r="J482" s="70"/>
      <c r="K482" s="70"/>
      <c r="L482" s="70"/>
      <c r="M482" s="70"/>
      <c r="N482" s="37">
        <f t="shared" si="132"/>
        <v>1</v>
      </c>
      <c r="V482" s="39">
        <f t="shared" si="121"/>
      </c>
      <c r="W482" s="39">
        <f t="shared" si="122"/>
      </c>
      <c r="X482" s="39">
        <f t="shared" si="123"/>
      </c>
      <c r="Y482" s="39">
        <f t="shared" si="124"/>
      </c>
      <c r="Z482" s="39">
        <f t="shared" si="125"/>
      </c>
      <c r="AA482" s="39">
        <f t="shared" si="126"/>
      </c>
      <c r="AB482" s="39">
        <f t="shared" si="127"/>
      </c>
      <c r="AC482" s="39">
        <f t="shared" si="128"/>
      </c>
      <c r="AD482" s="39">
        <f t="shared" si="129"/>
      </c>
      <c r="AE482" s="39">
        <f t="shared" si="130"/>
      </c>
      <c r="AF482" s="39"/>
      <c r="AX482" s="2">
        <v>0.002802514725180824</v>
      </c>
      <c r="AY482" s="39">
        <f t="shared" si="133"/>
        <v>-0.16599940125590934</v>
      </c>
      <c r="BA482" s="2">
        <f t="shared" si="131"/>
        <v>-0.1609551276182338</v>
      </c>
      <c r="BB482" s="37">
        <f t="shared" si="134"/>
        <v>10</v>
      </c>
      <c r="BD482" s="37">
        <f t="shared" si="136"/>
        <v>14.411348000000235</v>
      </c>
      <c r="BE482" s="2">
        <f t="shared" si="135"/>
        <v>0.15688830380799354</v>
      </c>
    </row>
    <row r="483" spans="1:57" ht="12.75">
      <c r="A483" s="1"/>
      <c r="B483" s="56"/>
      <c r="C483" s="5"/>
      <c r="D483" s="5"/>
      <c r="E483" s="5"/>
      <c r="F483" s="5"/>
      <c r="G483" s="5"/>
      <c r="H483" s="5"/>
      <c r="I483" s="70"/>
      <c r="J483" s="70"/>
      <c r="K483" s="70"/>
      <c r="L483" s="70"/>
      <c r="M483" s="70"/>
      <c r="N483" s="37">
        <f t="shared" si="132"/>
        <v>1</v>
      </c>
      <c r="V483" s="39">
        <f t="shared" si="121"/>
      </c>
      <c r="W483" s="39">
        <f t="shared" si="122"/>
      </c>
      <c r="X483" s="39">
        <f t="shared" si="123"/>
      </c>
      <c r="Y483" s="39">
        <f t="shared" si="124"/>
      </c>
      <c r="Z483" s="39">
        <f t="shared" si="125"/>
      </c>
      <c r="AA483" s="39">
        <f t="shared" si="126"/>
      </c>
      <c r="AB483" s="39">
        <f t="shared" si="127"/>
      </c>
      <c r="AC483" s="39">
        <f t="shared" si="128"/>
      </c>
      <c r="AD483" s="39">
        <f t="shared" si="129"/>
      </c>
      <c r="AE483" s="39">
        <f t="shared" si="130"/>
      </c>
      <c r="AF483" s="39"/>
      <c r="AX483" s="2">
        <v>-0.010447401348918119</v>
      </c>
      <c r="AY483" s="39">
        <f t="shared" si="133"/>
        <v>-0.16915414317831384</v>
      </c>
      <c r="BA483" s="2">
        <f t="shared" si="131"/>
        <v>-0.1609551276182338</v>
      </c>
      <c r="BB483" s="37">
        <f t="shared" si="134"/>
        <v>10</v>
      </c>
      <c r="BD483" s="37">
        <f t="shared" si="136"/>
        <v>14.426495600000235</v>
      </c>
      <c r="BE483" s="2">
        <f t="shared" si="135"/>
        <v>0.15699847806390596</v>
      </c>
    </row>
    <row r="484" spans="1:57" ht="12.75">
      <c r="A484" s="1"/>
      <c r="B484" s="56"/>
      <c r="C484" s="5"/>
      <c r="D484" s="5"/>
      <c r="E484" s="5"/>
      <c r="F484" s="5"/>
      <c r="G484" s="5"/>
      <c r="H484" s="5"/>
      <c r="I484" s="70"/>
      <c r="J484" s="70"/>
      <c r="K484" s="70"/>
      <c r="L484" s="70"/>
      <c r="M484" s="70"/>
      <c r="N484" s="37">
        <f t="shared" si="132"/>
        <v>1</v>
      </c>
      <c r="V484" s="39">
        <f t="shared" si="121"/>
      </c>
      <c r="W484" s="39">
        <f t="shared" si="122"/>
      </c>
      <c r="X484" s="39">
        <f t="shared" si="123"/>
      </c>
      <c r="Y484" s="39">
        <f t="shared" si="124"/>
      </c>
      <c r="Z484" s="39">
        <f t="shared" si="125"/>
      </c>
      <c r="AA484" s="39">
        <f t="shared" si="126"/>
      </c>
      <c r="AB484" s="39">
        <f t="shared" si="127"/>
      </c>
      <c r="AC484" s="39">
        <f t="shared" si="128"/>
      </c>
      <c r="AD484" s="39">
        <f t="shared" si="129"/>
      </c>
      <c r="AE484" s="39">
        <f t="shared" si="130"/>
      </c>
      <c r="AF484" s="39"/>
      <c r="AX484" s="2">
        <v>-0.0007058931241798148</v>
      </c>
      <c r="AY484" s="39">
        <f t="shared" si="133"/>
        <v>-0.16683473645813807</v>
      </c>
      <c r="BA484" s="2">
        <f t="shared" si="131"/>
        <v>-0.1609551276182338</v>
      </c>
      <c r="BB484" s="37">
        <f t="shared" si="134"/>
        <v>10</v>
      </c>
      <c r="BD484" s="37">
        <f t="shared" si="136"/>
        <v>14.441643200000236</v>
      </c>
      <c r="BE484" s="2">
        <f t="shared" si="135"/>
        <v>0.15710307387683597</v>
      </c>
    </row>
    <row r="485" spans="1:57" ht="12.75">
      <c r="A485" s="1"/>
      <c r="B485" s="56"/>
      <c r="C485" s="5"/>
      <c r="D485" s="5"/>
      <c r="E485" s="5"/>
      <c r="F485" s="5"/>
      <c r="G485" s="5"/>
      <c r="H485" s="5"/>
      <c r="I485" s="70"/>
      <c r="J485" s="70"/>
      <c r="K485" s="70"/>
      <c r="L485" s="70"/>
      <c r="M485" s="70"/>
      <c r="N485" s="37">
        <f t="shared" si="132"/>
        <v>1</v>
      </c>
      <c r="V485" s="39">
        <f t="shared" si="121"/>
      </c>
      <c r="W485" s="39">
        <f t="shared" si="122"/>
      </c>
      <c r="X485" s="39">
        <f t="shared" si="123"/>
      </c>
      <c r="Y485" s="39">
        <f t="shared" si="124"/>
      </c>
      <c r="Z485" s="39">
        <f t="shared" si="125"/>
      </c>
      <c r="AA485" s="39">
        <f t="shared" si="126"/>
      </c>
      <c r="AB485" s="39">
        <f t="shared" si="127"/>
      </c>
      <c r="AC485" s="39">
        <f t="shared" si="128"/>
      </c>
      <c r="AD485" s="39">
        <f t="shared" si="129"/>
      </c>
      <c r="AE485" s="39">
        <f t="shared" si="130"/>
      </c>
      <c r="AF485" s="39"/>
      <c r="AX485" s="2">
        <v>0.02079866939298685</v>
      </c>
      <c r="AY485" s="39">
        <f t="shared" si="133"/>
        <v>-0.16171460252547934</v>
      </c>
      <c r="BA485" s="2">
        <f t="shared" si="131"/>
        <v>-0.1609551276182338</v>
      </c>
      <c r="BB485" s="37">
        <f t="shared" si="134"/>
        <v>10</v>
      </c>
      <c r="BD485" s="37">
        <f t="shared" si="136"/>
        <v>14.456790800000237</v>
      </c>
      <c r="BE485" s="2">
        <f t="shared" si="135"/>
        <v>0.15720207999703154</v>
      </c>
    </row>
    <row r="486" spans="1:57" ht="12.75">
      <c r="A486" s="1"/>
      <c r="B486" s="56"/>
      <c r="C486" s="5"/>
      <c r="D486" s="5"/>
      <c r="E486" s="5"/>
      <c r="F486" s="5"/>
      <c r="G486" s="5"/>
      <c r="H486" s="5"/>
      <c r="I486" s="70"/>
      <c r="J486" s="70"/>
      <c r="K486" s="70"/>
      <c r="L486" s="70"/>
      <c r="M486" s="70"/>
      <c r="N486" s="37">
        <f t="shared" si="132"/>
        <v>1</v>
      </c>
      <c r="V486" s="39">
        <f t="shared" si="121"/>
      </c>
      <c r="W486" s="39">
        <f t="shared" si="122"/>
      </c>
      <c r="X486" s="39">
        <f t="shared" si="123"/>
      </c>
      <c r="Y486" s="39">
        <f t="shared" si="124"/>
      </c>
      <c r="Z486" s="39">
        <f t="shared" si="125"/>
      </c>
      <c r="AA486" s="39">
        <f t="shared" si="126"/>
      </c>
      <c r="AB486" s="39">
        <f t="shared" si="127"/>
      </c>
      <c r="AC486" s="39">
        <f t="shared" si="128"/>
      </c>
      <c r="AD486" s="39">
        <f t="shared" si="129"/>
      </c>
      <c r="AE486" s="39">
        <f t="shared" si="130"/>
      </c>
      <c r="AF486" s="39"/>
      <c r="AX486" s="2">
        <v>0.01196539201025422</v>
      </c>
      <c r="AY486" s="39">
        <f t="shared" si="133"/>
        <v>-0.16381776380708235</v>
      </c>
      <c r="BA486" s="2">
        <f t="shared" si="131"/>
        <v>-0.1609551276182338</v>
      </c>
      <c r="BB486" s="37">
        <f t="shared" si="134"/>
        <v>10</v>
      </c>
      <c r="BD486" s="37">
        <f t="shared" si="136"/>
        <v>14.471938400000237</v>
      </c>
      <c r="BE486" s="2">
        <f t="shared" si="135"/>
        <v>0.15729548577131824</v>
      </c>
    </row>
    <row r="487" spans="1:57" ht="12.75">
      <c r="A487" s="1"/>
      <c r="B487" s="56"/>
      <c r="C487" s="5"/>
      <c r="D487" s="5"/>
      <c r="E487" s="5"/>
      <c r="F487" s="5"/>
      <c r="G487" s="5"/>
      <c r="H487" s="5"/>
      <c r="I487" s="70"/>
      <c r="J487" s="70"/>
      <c r="K487" s="70"/>
      <c r="L487" s="70"/>
      <c r="M487" s="70"/>
      <c r="N487" s="37">
        <f t="shared" si="132"/>
        <v>1</v>
      </c>
      <c r="V487" s="39">
        <f t="shared" si="121"/>
      </c>
      <c r="W487" s="39">
        <f t="shared" si="122"/>
      </c>
      <c r="X487" s="39">
        <f t="shared" si="123"/>
      </c>
      <c r="Y487" s="39">
        <f t="shared" si="124"/>
      </c>
      <c r="Z487" s="39">
        <f t="shared" si="125"/>
      </c>
      <c r="AA487" s="39">
        <f t="shared" si="126"/>
      </c>
      <c r="AB487" s="39">
        <f t="shared" si="127"/>
      </c>
      <c r="AC487" s="39">
        <f t="shared" si="128"/>
      </c>
      <c r="AD487" s="39">
        <f t="shared" si="129"/>
      </c>
      <c r="AE487" s="39">
        <f t="shared" si="130"/>
      </c>
      <c r="AF487" s="39"/>
      <c r="AX487" s="2">
        <v>-0.0021543015839106394</v>
      </c>
      <c r="AY487" s="39">
        <f t="shared" si="133"/>
        <v>-0.16717959561521684</v>
      </c>
      <c r="BA487" s="2">
        <f t="shared" si="131"/>
        <v>-0.1609551276182338</v>
      </c>
      <c r="BB487" s="37">
        <f t="shared" si="134"/>
        <v>10</v>
      </c>
      <c r="BD487" s="37">
        <f t="shared" si="136"/>
        <v>14.487086000000238</v>
      </c>
      <c r="BE487" s="2">
        <f t="shared" si="135"/>
        <v>0.15738328114500977</v>
      </c>
    </row>
    <row r="488" spans="1:57" ht="12.75">
      <c r="A488" s="1"/>
      <c r="B488" s="56"/>
      <c r="C488" s="5"/>
      <c r="D488" s="5"/>
      <c r="E488" s="5"/>
      <c r="F488" s="5"/>
      <c r="G488" s="5"/>
      <c r="H488" s="5"/>
      <c r="I488" s="70"/>
      <c r="J488" s="70"/>
      <c r="K488" s="70"/>
      <c r="L488" s="70"/>
      <c r="M488" s="70"/>
      <c r="N488" s="37">
        <f t="shared" si="132"/>
        <v>1</v>
      </c>
      <c r="V488" s="39">
        <f t="shared" si="121"/>
      </c>
      <c r="W488" s="39">
        <f t="shared" si="122"/>
      </c>
      <c r="X488" s="39">
        <f t="shared" si="123"/>
      </c>
      <c r="Y488" s="39">
        <f t="shared" si="124"/>
      </c>
      <c r="Z488" s="39">
        <f t="shared" si="125"/>
      </c>
      <c r="AA488" s="39">
        <f t="shared" si="126"/>
      </c>
      <c r="AB488" s="39">
        <f t="shared" si="127"/>
      </c>
      <c r="AC488" s="39">
        <f t="shared" si="128"/>
      </c>
      <c r="AD488" s="39">
        <f t="shared" si="129"/>
      </c>
      <c r="AE488" s="39">
        <f t="shared" si="130"/>
      </c>
      <c r="AF488" s="39"/>
      <c r="AX488" s="2">
        <v>-0.007188024536881617</v>
      </c>
      <c r="AY488" s="39">
        <f t="shared" si="133"/>
        <v>-0.16837810108020992</v>
      </c>
      <c r="BA488" s="2">
        <f t="shared" si="131"/>
        <v>-0.1609551276182338</v>
      </c>
      <c r="BB488" s="37">
        <f t="shared" si="134"/>
        <v>10</v>
      </c>
      <c r="BD488" s="37">
        <f t="shared" si="136"/>
        <v>14.502233600000238</v>
      </c>
      <c r="BE488" s="2">
        <f t="shared" si="135"/>
        <v>0.1574654566637118</v>
      </c>
    </row>
    <row r="489" spans="1:57" ht="12.75">
      <c r="A489" s="1"/>
      <c r="B489" s="56"/>
      <c r="C489" s="5"/>
      <c r="D489" s="5"/>
      <c r="E489" s="5"/>
      <c r="F489" s="5"/>
      <c r="G489" s="5"/>
      <c r="H489" s="5"/>
      <c r="I489" s="70"/>
      <c r="J489" s="70"/>
      <c r="K489" s="70"/>
      <c r="L489" s="70"/>
      <c r="M489" s="70"/>
      <c r="N489" s="37">
        <f t="shared" si="132"/>
        <v>1</v>
      </c>
      <c r="V489" s="39">
        <f t="shared" si="121"/>
      </c>
      <c r="W489" s="39">
        <f t="shared" si="122"/>
      </c>
      <c r="X489" s="39">
        <f t="shared" si="123"/>
      </c>
      <c r="Y489" s="39">
        <f t="shared" si="124"/>
      </c>
      <c r="Z489" s="39">
        <f t="shared" si="125"/>
      </c>
      <c r="AA489" s="39">
        <f t="shared" si="126"/>
      </c>
      <c r="AB489" s="39">
        <f t="shared" si="127"/>
      </c>
      <c r="AC489" s="39">
        <f t="shared" si="128"/>
      </c>
      <c r="AD489" s="39">
        <f t="shared" si="129"/>
      </c>
      <c r="AE489" s="39">
        <f t="shared" si="130"/>
      </c>
      <c r="AF489" s="39"/>
      <c r="AX489" s="2">
        <v>0.02783379619739372</v>
      </c>
      <c r="AY489" s="39">
        <f t="shared" si="133"/>
        <v>-0.16003957233395388</v>
      </c>
      <c r="BA489" s="2">
        <f t="shared" si="131"/>
        <v>-0.1609551276182338</v>
      </c>
      <c r="BB489" s="37">
        <f t="shared" si="134"/>
        <v>10</v>
      </c>
      <c r="BD489" s="37">
        <f t="shared" si="136"/>
        <v>14.517381200000239</v>
      </c>
      <c r="BE489" s="2">
        <f t="shared" si="135"/>
        <v>0.15754200347501873</v>
      </c>
    </row>
    <row r="490" spans="1:57" ht="12.75">
      <c r="A490" s="1"/>
      <c r="B490" s="56"/>
      <c r="C490" s="5"/>
      <c r="D490" s="5"/>
      <c r="E490" s="5"/>
      <c r="F490" s="5"/>
      <c r="G490" s="5"/>
      <c r="H490" s="5"/>
      <c r="I490" s="70"/>
      <c r="J490" s="70"/>
      <c r="K490" s="70"/>
      <c r="L490" s="70"/>
      <c r="M490" s="70"/>
      <c r="N490" s="37">
        <f t="shared" si="132"/>
        <v>1</v>
      </c>
      <c r="V490" s="39">
        <f t="shared" si="121"/>
      </c>
      <c r="W490" s="39">
        <f t="shared" si="122"/>
      </c>
      <c r="X490" s="39">
        <f t="shared" si="123"/>
      </c>
      <c r="Y490" s="39">
        <f t="shared" si="124"/>
      </c>
      <c r="Z490" s="39">
        <f t="shared" si="125"/>
      </c>
      <c r="AA490" s="39">
        <f t="shared" si="126"/>
      </c>
      <c r="AB490" s="39">
        <f t="shared" si="127"/>
      </c>
      <c r="AC490" s="39">
        <f t="shared" si="128"/>
      </c>
      <c r="AD490" s="39">
        <f t="shared" si="129"/>
      </c>
      <c r="AE490" s="39">
        <f t="shared" si="130"/>
      </c>
      <c r="AF490" s="39"/>
      <c r="AX490" s="2">
        <v>0.01976775414288766</v>
      </c>
      <c r="AY490" s="39">
        <f t="shared" si="133"/>
        <v>-0.16196005853740772</v>
      </c>
      <c r="BA490" s="2">
        <f t="shared" si="131"/>
        <v>-0.1609551276182338</v>
      </c>
      <c r="BB490" s="37">
        <f t="shared" si="134"/>
        <v>10</v>
      </c>
      <c r="BD490" s="37">
        <f t="shared" si="136"/>
        <v>14.53252880000024</v>
      </c>
      <c r="BE490" s="2">
        <f t="shared" si="135"/>
        <v>0.15761291333010322</v>
      </c>
    </row>
    <row r="491" spans="1:57" ht="12.75">
      <c r="A491" s="1"/>
      <c r="B491" s="56"/>
      <c r="C491" s="5"/>
      <c r="D491" s="5"/>
      <c r="E491" s="5"/>
      <c r="F491" s="5"/>
      <c r="G491" s="5"/>
      <c r="H491" s="5"/>
      <c r="I491" s="70"/>
      <c r="J491" s="70"/>
      <c r="K491" s="70"/>
      <c r="L491" s="70"/>
      <c r="M491" s="70"/>
      <c r="N491" s="37">
        <f t="shared" si="132"/>
        <v>1</v>
      </c>
      <c r="V491" s="39">
        <f t="shared" si="121"/>
      </c>
      <c r="W491" s="39">
        <f t="shared" si="122"/>
      </c>
      <c r="X491" s="39">
        <f t="shared" si="123"/>
      </c>
      <c r="Y491" s="39">
        <f t="shared" si="124"/>
      </c>
      <c r="Z491" s="39">
        <f t="shared" si="125"/>
      </c>
      <c r="AA491" s="39">
        <f t="shared" si="126"/>
      </c>
      <c r="AB491" s="39">
        <f t="shared" si="127"/>
      </c>
      <c r="AC491" s="39">
        <f t="shared" si="128"/>
      </c>
      <c r="AD491" s="39">
        <f t="shared" si="129"/>
      </c>
      <c r="AE491" s="39">
        <f t="shared" si="130"/>
      </c>
      <c r="AF491" s="39"/>
      <c r="AX491" s="2">
        <v>-0.027330240791039764</v>
      </c>
      <c r="AY491" s="39">
        <f t="shared" si="133"/>
        <v>-0.1731738668550095</v>
      </c>
      <c r="BA491" s="2">
        <f t="shared" si="131"/>
        <v>-0.1609551276182338</v>
      </c>
      <c r="BB491" s="37">
        <f t="shared" si="134"/>
        <v>10</v>
      </c>
      <c r="BD491" s="37">
        <f t="shared" si="136"/>
        <v>14.54767640000024</v>
      </c>
      <c r="BE491" s="2">
        <f t="shared" si="135"/>
        <v>0.1576781785851974</v>
      </c>
    </row>
    <row r="492" spans="1:57" ht="12.75">
      <c r="A492" s="1"/>
      <c r="B492" s="56"/>
      <c r="C492" s="5"/>
      <c r="D492" s="5"/>
      <c r="E492" s="5"/>
      <c r="F492" s="5"/>
      <c r="G492" s="5"/>
      <c r="H492" s="5"/>
      <c r="I492" s="70"/>
      <c r="J492" s="70"/>
      <c r="K492" s="70"/>
      <c r="L492" s="70"/>
      <c r="M492" s="70"/>
      <c r="N492" s="37">
        <f t="shared" si="132"/>
        <v>1</v>
      </c>
      <c r="V492" s="39">
        <f t="shared" si="121"/>
      </c>
      <c r="W492" s="39">
        <f t="shared" si="122"/>
      </c>
      <c r="X492" s="39">
        <f t="shared" si="123"/>
      </c>
      <c r="Y492" s="39">
        <f t="shared" si="124"/>
      </c>
      <c r="Z492" s="39">
        <f t="shared" si="125"/>
      </c>
      <c r="AA492" s="39">
        <f t="shared" si="126"/>
      </c>
      <c r="AB492" s="39">
        <f t="shared" si="127"/>
      </c>
      <c r="AC492" s="39">
        <f t="shared" si="128"/>
      </c>
      <c r="AD492" s="39">
        <f t="shared" si="129"/>
      </c>
      <c r="AE492" s="39">
        <f t="shared" si="130"/>
      </c>
      <c r="AF492" s="39"/>
      <c r="AX492" s="2">
        <v>-0.0012460707419049664</v>
      </c>
      <c r="AY492" s="39">
        <f t="shared" si="133"/>
        <v>-0.16696335017664407</v>
      </c>
      <c r="BA492" s="2">
        <f t="shared" si="131"/>
        <v>-0.1609551276182338</v>
      </c>
      <c r="BB492" s="37">
        <f t="shared" si="134"/>
        <v>10</v>
      </c>
      <c r="BD492" s="37">
        <f t="shared" si="136"/>
        <v>14.56282400000024</v>
      </c>
      <c r="BE492" s="2">
        <f t="shared" si="135"/>
        <v>0.15773779220296646</v>
      </c>
    </row>
    <row r="493" spans="1:57" ht="12.75">
      <c r="A493" s="1"/>
      <c r="B493" s="56"/>
      <c r="C493" s="5"/>
      <c r="D493" s="5"/>
      <c r="E493" s="5"/>
      <c r="F493" s="5"/>
      <c r="G493" s="5"/>
      <c r="H493" s="5"/>
      <c r="I493" s="70"/>
      <c r="J493" s="70"/>
      <c r="K493" s="70"/>
      <c r="L493" s="70"/>
      <c r="M493" s="70"/>
      <c r="N493" s="37">
        <f t="shared" si="132"/>
        <v>1</v>
      </c>
      <c r="V493" s="39">
        <f t="shared" si="121"/>
      </c>
      <c r="W493" s="39">
        <f t="shared" si="122"/>
      </c>
      <c r="X493" s="39">
        <f t="shared" si="123"/>
      </c>
      <c r="Y493" s="39">
        <f t="shared" si="124"/>
      </c>
      <c r="Z493" s="39">
        <f t="shared" si="125"/>
      </c>
      <c r="AA493" s="39">
        <f t="shared" si="126"/>
      </c>
      <c r="AB493" s="39">
        <f t="shared" si="127"/>
      </c>
      <c r="AC493" s="39">
        <f t="shared" si="128"/>
      </c>
      <c r="AD493" s="39">
        <f t="shared" si="129"/>
      </c>
      <c r="AE493" s="39">
        <f t="shared" si="130"/>
      </c>
      <c r="AF493" s="39"/>
      <c r="AX493" s="2">
        <v>0.023406170842616043</v>
      </c>
      <c r="AY493" s="39">
        <f t="shared" si="133"/>
        <v>-0.1610937688469962</v>
      </c>
      <c r="BA493" s="2">
        <f t="shared" si="131"/>
        <v>-0.1609551276182338</v>
      </c>
      <c r="BB493" s="37">
        <f t="shared" si="134"/>
        <v>10</v>
      </c>
      <c r="BD493" s="37">
        <f t="shared" si="136"/>
        <v>14.577971600000241</v>
      </c>
      <c r="BE493" s="2">
        <f t="shared" si="135"/>
        <v>0.15779174775377308</v>
      </c>
    </row>
    <row r="494" spans="1:57" ht="12.75">
      <c r="A494" s="1"/>
      <c r="B494" s="56"/>
      <c r="C494" s="5"/>
      <c r="D494" s="5"/>
      <c r="E494" s="5"/>
      <c r="F494" s="5"/>
      <c r="G494" s="5"/>
      <c r="H494" s="5"/>
      <c r="I494" s="70"/>
      <c r="J494" s="70"/>
      <c r="K494" s="70"/>
      <c r="L494" s="70"/>
      <c r="M494" s="70"/>
      <c r="N494" s="37">
        <f t="shared" si="132"/>
        <v>1</v>
      </c>
      <c r="V494" s="39">
        <f t="shared" si="121"/>
      </c>
      <c r="W494" s="39">
        <f t="shared" si="122"/>
      </c>
      <c r="X494" s="39">
        <f t="shared" si="123"/>
      </c>
      <c r="Y494" s="39">
        <f t="shared" si="124"/>
      </c>
      <c r="Z494" s="39">
        <f t="shared" si="125"/>
      </c>
      <c r="AA494" s="39">
        <f t="shared" si="126"/>
      </c>
      <c r="AB494" s="39">
        <f t="shared" si="127"/>
      </c>
      <c r="AC494" s="39">
        <f t="shared" si="128"/>
      </c>
      <c r="AD494" s="39">
        <f t="shared" si="129"/>
      </c>
      <c r="AE494" s="39">
        <f t="shared" si="130"/>
      </c>
      <c r="AF494" s="39"/>
      <c r="AX494" s="2">
        <v>-0.02108249153111362</v>
      </c>
      <c r="AY494" s="39">
        <f t="shared" si="133"/>
        <v>-0.17168630750740801</v>
      </c>
      <c r="BA494" s="2">
        <f t="shared" si="131"/>
        <v>-0.1609551276182338</v>
      </c>
      <c r="BB494" s="37">
        <f t="shared" si="134"/>
        <v>10</v>
      </c>
      <c r="BD494" s="37">
        <f t="shared" si="136"/>
        <v>14.593119200000242</v>
      </c>
      <c r="BE494" s="2">
        <f t="shared" si="135"/>
        <v>0.15784003941683328</v>
      </c>
    </row>
    <row r="495" spans="1:57" ht="12.75">
      <c r="A495" s="1"/>
      <c r="B495" s="56"/>
      <c r="C495" s="5"/>
      <c r="D495" s="5"/>
      <c r="E495" s="5"/>
      <c r="F495" s="5"/>
      <c r="G495" s="5"/>
      <c r="H495" s="5"/>
      <c r="I495" s="70"/>
      <c r="J495" s="70"/>
      <c r="K495" s="70"/>
      <c r="L495" s="70"/>
      <c r="M495" s="70"/>
      <c r="N495" s="37">
        <f t="shared" si="132"/>
        <v>1</v>
      </c>
      <c r="V495" s="39">
        <f t="shared" si="121"/>
      </c>
      <c r="W495" s="39">
        <f t="shared" si="122"/>
      </c>
      <c r="X495" s="39">
        <f t="shared" si="123"/>
      </c>
      <c r="Y495" s="39">
        <f t="shared" si="124"/>
      </c>
      <c r="Z495" s="39">
        <f t="shared" si="125"/>
      </c>
      <c r="AA495" s="39">
        <f t="shared" si="126"/>
      </c>
      <c r="AB495" s="39">
        <f t="shared" si="127"/>
      </c>
      <c r="AC495" s="39">
        <f t="shared" si="128"/>
      </c>
      <c r="AD495" s="39">
        <f t="shared" si="129"/>
      </c>
      <c r="AE495" s="39">
        <f t="shared" si="130"/>
      </c>
      <c r="AF495" s="39"/>
      <c r="AX495" s="2">
        <v>-0.0005520798364207907</v>
      </c>
      <c r="AY495" s="39">
        <f t="shared" si="133"/>
        <v>-0.16679811424676688</v>
      </c>
      <c r="BA495" s="2">
        <f t="shared" si="131"/>
        <v>-0.1609551276182338</v>
      </c>
      <c r="BB495" s="37">
        <f t="shared" si="134"/>
        <v>10</v>
      </c>
      <c r="BD495" s="37">
        <f t="shared" si="136"/>
        <v>14.608266800000242</v>
      </c>
      <c r="BE495" s="2">
        <f t="shared" si="135"/>
        <v>0.157882661981263</v>
      </c>
    </row>
    <row r="496" spans="1:57" ht="12.75">
      <c r="A496" s="1"/>
      <c r="B496" s="56"/>
      <c r="C496" s="5"/>
      <c r="D496" s="5"/>
      <c r="E496" s="5"/>
      <c r="F496" s="5"/>
      <c r="G496" s="5"/>
      <c r="H496" s="5"/>
      <c r="I496" s="70"/>
      <c r="J496" s="70"/>
      <c r="K496" s="70"/>
      <c r="L496" s="70"/>
      <c r="M496" s="70"/>
      <c r="N496" s="37">
        <f t="shared" si="132"/>
        <v>1</v>
      </c>
      <c r="V496" s="39">
        <f t="shared" si="121"/>
      </c>
      <c r="W496" s="39">
        <f t="shared" si="122"/>
      </c>
      <c r="X496" s="39">
        <f t="shared" si="123"/>
      </c>
      <c r="Y496" s="39">
        <f t="shared" si="124"/>
      </c>
      <c r="Z496" s="39">
        <f t="shared" si="125"/>
      </c>
      <c r="AA496" s="39">
        <f t="shared" si="126"/>
      </c>
      <c r="AB496" s="39">
        <f t="shared" si="127"/>
      </c>
      <c r="AC496" s="39">
        <f t="shared" si="128"/>
      </c>
      <c r="AD496" s="39">
        <f t="shared" si="129"/>
      </c>
      <c r="AE496" s="39">
        <f t="shared" si="130"/>
      </c>
      <c r="AF496" s="39"/>
      <c r="AX496" s="2">
        <v>0.020225531785027617</v>
      </c>
      <c r="AY496" s="39">
        <f t="shared" si="133"/>
        <v>-0.16185106386070772</v>
      </c>
      <c r="BA496" s="2">
        <f t="shared" si="131"/>
        <v>-0.1609551276182338</v>
      </c>
      <c r="BB496" s="37">
        <f t="shared" si="134"/>
        <v>10</v>
      </c>
      <c r="BD496" s="37">
        <f t="shared" si="136"/>
        <v>14.623414400000243</v>
      </c>
      <c r="BE496" s="2">
        <f t="shared" si="135"/>
        <v>0.1579196108470152</v>
      </c>
    </row>
    <row r="497" spans="1:57" ht="12.75">
      <c r="A497" s="1"/>
      <c r="B497" s="56"/>
      <c r="C497" s="5"/>
      <c r="D497" s="5"/>
      <c r="E497" s="5"/>
      <c r="F497" s="5"/>
      <c r="G497" s="5"/>
      <c r="H497" s="5"/>
      <c r="I497" s="70"/>
      <c r="J497" s="70"/>
      <c r="K497" s="70"/>
      <c r="L497" s="70"/>
      <c r="M497" s="70"/>
      <c r="N497" s="37">
        <f t="shared" si="132"/>
        <v>1</v>
      </c>
      <c r="V497" s="39">
        <f t="shared" si="121"/>
      </c>
      <c r="W497" s="39">
        <f t="shared" si="122"/>
      </c>
      <c r="X497" s="39">
        <f t="shared" si="123"/>
      </c>
      <c r="Y497" s="39">
        <f t="shared" si="124"/>
      </c>
      <c r="Z497" s="39">
        <f t="shared" si="125"/>
      </c>
      <c r="AA497" s="39">
        <f t="shared" si="126"/>
      </c>
      <c r="AB497" s="39">
        <f t="shared" si="127"/>
      </c>
      <c r="AC497" s="39">
        <f t="shared" si="128"/>
      </c>
      <c r="AD497" s="39">
        <f t="shared" si="129"/>
      </c>
      <c r="AE497" s="39">
        <f t="shared" si="130"/>
      </c>
      <c r="AF497" s="39"/>
      <c r="AX497" s="2">
        <v>-0.029906613361003448</v>
      </c>
      <c r="AY497" s="39">
        <f t="shared" si="133"/>
        <v>-0.17378728889547704</v>
      </c>
      <c r="BA497" s="2">
        <f t="shared" si="131"/>
        <v>-0.1609551276182338</v>
      </c>
      <c r="BB497" s="37">
        <f t="shared" si="134"/>
        <v>10</v>
      </c>
      <c r="BD497" s="37">
        <f t="shared" si="136"/>
        <v>14.638562000000244</v>
      </c>
      <c r="BE497" s="2">
        <f t="shared" si="135"/>
        <v>0.15795088202570737</v>
      </c>
    </row>
    <row r="498" spans="1:57" ht="12.75">
      <c r="A498" s="1"/>
      <c r="B498" s="56"/>
      <c r="C498" s="5"/>
      <c r="D498" s="5"/>
      <c r="E498" s="5"/>
      <c r="F498" s="5"/>
      <c r="G498" s="5"/>
      <c r="H498" s="5"/>
      <c r="I498" s="70"/>
      <c r="J498" s="70"/>
      <c r="K498" s="70"/>
      <c r="L498" s="70"/>
      <c r="M498" s="70"/>
      <c r="N498" s="37">
        <f t="shared" si="132"/>
        <v>1</v>
      </c>
      <c r="V498" s="39">
        <f t="shared" si="121"/>
      </c>
      <c r="W498" s="39">
        <f t="shared" si="122"/>
      </c>
      <c r="X498" s="39">
        <f t="shared" si="123"/>
      </c>
      <c r="Y498" s="39">
        <f t="shared" si="124"/>
      </c>
      <c r="Z498" s="39">
        <f t="shared" si="125"/>
      </c>
      <c r="AA498" s="39">
        <f t="shared" si="126"/>
      </c>
      <c r="AB498" s="39">
        <f t="shared" si="127"/>
      </c>
      <c r="AC498" s="39">
        <f t="shared" si="128"/>
      </c>
      <c r="AD498" s="39">
        <f t="shared" si="129"/>
      </c>
      <c r="AE498" s="39">
        <f t="shared" si="130"/>
      </c>
      <c r="AF498" s="39"/>
      <c r="AX498" s="2">
        <v>-0.004031189916684469</v>
      </c>
      <c r="AY498" s="39">
        <f t="shared" si="133"/>
        <v>-0.1676264737896868</v>
      </c>
      <c r="BA498" s="2">
        <f t="shared" si="131"/>
        <v>-0.1609551276182338</v>
      </c>
      <c r="BB498" s="37">
        <f t="shared" si="134"/>
        <v>10</v>
      </c>
      <c r="BD498" s="37">
        <f t="shared" si="136"/>
        <v>14.653709600000244</v>
      </c>
      <c r="BE498" s="2">
        <f t="shared" si="135"/>
        <v>0.15797647214133884</v>
      </c>
    </row>
    <row r="499" spans="1:57" ht="12.75">
      <c r="A499" s="1"/>
      <c r="B499" s="56"/>
      <c r="C499" s="5"/>
      <c r="D499" s="5"/>
      <c r="E499" s="5"/>
      <c r="F499" s="5"/>
      <c r="G499" s="5"/>
      <c r="H499" s="5"/>
      <c r="I499" s="70"/>
      <c r="J499" s="70"/>
      <c r="K499" s="70"/>
      <c r="L499" s="70"/>
      <c r="M499" s="70"/>
      <c r="N499" s="37">
        <f t="shared" si="132"/>
        <v>1</v>
      </c>
      <c r="V499" s="39">
        <f t="shared" si="121"/>
      </c>
      <c r="W499" s="39">
        <f t="shared" si="122"/>
      </c>
      <c r="X499" s="39">
        <f t="shared" si="123"/>
      </c>
      <c r="Y499" s="39">
        <f t="shared" si="124"/>
      </c>
      <c r="Z499" s="39">
        <f t="shared" si="125"/>
      </c>
      <c r="AA499" s="39">
        <f t="shared" si="126"/>
      </c>
      <c r="AB499" s="39">
        <f t="shared" si="127"/>
      </c>
      <c r="AC499" s="39">
        <f t="shared" si="128"/>
      </c>
      <c r="AD499" s="39">
        <f t="shared" si="129"/>
      </c>
      <c r="AE499" s="39">
        <f t="shared" si="130"/>
      </c>
      <c r="AF499" s="39"/>
      <c r="AX499" s="2">
        <v>-0.01434034241767632</v>
      </c>
      <c r="AY499" s="39">
        <f t="shared" si="133"/>
        <v>-0.17008103390897056</v>
      </c>
      <c r="BA499" s="2">
        <f t="shared" si="131"/>
        <v>-0.1609551276182338</v>
      </c>
      <c r="BB499" s="37">
        <f t="shared" si="134"/>
        <v>10</v>
      </c>
      <c r="BD499" s="37">
        <f t="shared" si="136"/>
        <v>14.668857200000245</v>
      </c>
      <c r="BE499" s="2">
        <f t="shared" si="135"/>
        <v>0.15799637843089848</v>
      </c>
    </row>
    <row r="500" spans="1:57" ht="12.75">
      <c r="A500" s="1"/>
      <c r="B500" s="56"/>
      <c r="C500" s="5"/>
      <c r="D500" s="5"/>
      <c r="E500" s="5"/>
      <c r="F500" s="5"/>
      <c r="G500" s="5"/>
      <c r="H500" s="5"/>
      <c r="I500" s="70"/>
      <c r="J500" s="70"/>
      <c r="K500" s="70"/>
      <c r="L500" s="70"/>
      <c r="M500" s="70"/>
      <c r="N500" s="37">
        <f t="shared" si="132"/>
        <v>1</v>
      </c>
      <c r="V500" s="39">
        <f t="shared" si="121"/>
      </c>
      <c r="W500" s="39">
        <f t="shared" si="122"/>
      </c>
      <c r="X500" s="39">
        <f t="shared" si="123"/>
      </c>
      <c r="Y500" s="39">
        <f t="shared" si="124"/>
      </c>
      <c r="Z500" s="39">
        <f t="shared" si="125"/>
      </c>
      <c r="AA500" s="39">
        <f t="shared" si="126"/>
      </c>
      <c r="AB500" s="39">
        <f t="shared" si="127"/>
      </c>
      <c r="AC500" s="39">
        <f t="shared" si="128"/>
      </c>
      <c r="AD500" s="39">
        <f t="shared" si="129"/>
      </c>
      <c r="AE500" s="39">
        <f t="shared" si="130"/>
      </c>
      <c r="AF500" s="39"/>
      <c r="AX500" s="2">
        <v>-0.016631061738944672</v>
      </c>
      <c r="AY500" s="39">
        <f t="shared" si="133"/>
        <v>-0.17062644327117732</v>
      </c>
      <c r="BA500" s="2">
        <f t="shared" si="131"/>
        <v>-0.1609551276182338</v>
      </c>
      <c r="BB500" s="37">
        <f t="shared" si="134"/>
        <v>10</v>
      </c>
      <c r="BD500" s="37">
        <f t="shared" si="136"/>
        <v>14.684004800000245</v>
      </c>
      <c r="BE500" s="2">
        <f t="shared" si="135"/>
        <v>0.15801059874486167</v>
      </c>
    </row>
    <row r="501" spans="1:57" ht="12.75">
      <c r="A501" s="1"/>
      <c r="B501" s="56"/>
      <c r="C501" s="5"/>
      <c r="D501" s="5"/>
      <c r="E501" s="5"/>
      <c r="F501" s="5"/>
      <c r="G501" s="5"/>
      <c r="H501" s="5"/>
      <c r="I501" s="70"/>
      <c r="J501" s="70"/>
      <c r="K501" s="70"/>
      <c r="L501" s="70"/>
      <c r="M501" s="70"/>
      <c r="N501" s="37">
        <f t="shared" si="132"/>
        <v>1</v>
      </c>
      <c r="V501" s="39">
        <f t="shared" si="121"/>
      </c>
      <c r="W501" s="39">
        <f t="shared" si="122"/>
      </c>
      <c r="X501" s="39">
        <f t="shared" si="123"/>
      </c>
      <c r="Y501" s="39">
        <f t="shared" si="124"/>
      </c>
      <c r="Z501" s="39">
        <f t="shared" si="125"/>
      </c>
      <c r="AA501" s="39">
        <f t="shared" si="126"/>
      </c>
      <c r="AB501" s="39">
        <f t="shared" si="127"/>
      </c>
      <c r="AC501" s="39">
        <f t="shared" si="128"/>
      </c>
      <c r="AD501" s="39">
        <f t="shared" si="129"/>
      </c>
      <c r="AE501" s="39">
        <f t="shared" si="130"/>
      </c>
      <c r="AF501" s="39"/>
      <c r="AX501" s="2">
        <v>-0.0262755211035493</v>
      </c>
      <c r="AY501" s="39">
        <f t="shared" si="133"/>
        <v>-0.1729227431198927</v>
      </c>
      <c r="BA501" s="2">
        <f t="shared" si="131"/>
        <v>-0.1609551276182338</v>
      </c>
      <c r="BB501" s="37">
        <f t="shared" si="134"/>
        <v>10</v>
      </c>
      <c r="BD501" s="37">
        <f t="shared" si="136"/>
        <v>14.699152400000246</v>
      </c>
      <c r="BE501" s="2">
        <f t="shared" si="135"/>
        <v>0.1580191315475774</v>
      </c>
    </row>
    <row r="502" spans="1:57" ht="12.75">
      <c r="A502" s="1"/>
      <c r="B502" s="62"/>
      <c r="N502" s="37">
        <f t="shared" si="132"/>
        <v>1</v>
      </c>
      <c r="V502" s="39">
        <f t="shared" si="121"/>
      </c>
      <c r="W502" s="39">
        <f t="shared" si="122"/>
      </c>
      <c r="X502" s="39">
        <f t="shared" si="123"/>
      </c>
      <c r="Y502" s="39">
        <f t="shared" si="124"/>
      </c>
      <c r="Z502" s="39">
        <f t="shared" si="125"/>
      </c>
      <c r="AA502" s="39">
        <f t="shared" si="126"/>
      </c>
      <c r="AB502" s="39">
        <f t="shared" si="127"/>
      </c>
      <c r="AC502" s="39">
        <f t="shared" si="128"/>
      </c>
      <c r="AD502" s="39">
        <f t="shared" si="129"/>
      </c>
      <c r="AE502" s="39">
        <f t="shared" si="130"/>
      </c>
      <c r="AF502" s="39"/>
      <c r="AX502" s="2">
        <v>0.010698263496810821</v>
      </c>
      <c r="AY502" s="39">
        <f t="shared" si="133"/>
        <v>-0.16411946107218792</v>
      </c>
      <c r="BA502" s="2">
        <f t="shared" si="131"/>
        <v>-0.1609551276182338</v>
      </c>
      <c r="BB502" s="37">
        <f t="shared" si="134"/>
        <v>10</v>
      </c>
      <c r="BD502" s="37">
        <f t="shared" si="136"/>
        <v>14.714300000000247</v>
      </c>
      <c r="BE502" s="2">
        <f t="shared" si="135"/>
        <v>0.1580219759175444</v>
      </c>
    </row>
    <row r="503" spans="1:57" ht="12.75">
      <c r="A503" s="1"/>
      <c r="B503" s="62"/>
      <c r="N503" s="37">
        <f t="shared" si="132"/>
        <v>1</v>
      </c>
      <c r="V503" s="39">
        <f t="shared" si="121"/>
      </c>
      <c r="W503" s="39">
        <f t="shared" si="122"/>
      </c>
      <c r="X503" s="39">
        <f t="shared" si="123"/>
      </c>
      <c r="Y503" s="39">
        <f t="shared" si="124"/>
      </c>
      <c r="Z503" s="39">
        <f t="shared" si="125"/>
      </c>
      <c r="AA503" s="39">
        <f t="shared" si="126"/>
      </c>
      <c r="AB503" s="39">
        <f t="shared" si="127"/>
      </c>
      <c r="AC503" s="39">
        <f t="shared" si="128"/>
      </c>
      <c r="AD503" s="39">
        <f t="shared" si="129"/>
      </c>
      <c r="AE503" s="39">
        <f t="shared" si="130"/>
      </c>
      <c r="AF503" s="39"/>
      <c r="AX503" s="2">
        <v>-0.02979857783745842</v>
      </c>
      <c r="AY503" s="39">
        <f t="shared" si="133"/>
        <v>-0.17376156615177582</v>
      </c>
      <c r="BA503" s="2">
        <f t="shared" si="131"/>
        <v>-0.1609551276182338</v>
      </c>
      <c r="BB503" s="37">
        <f t="shared" si="134"/>
        <v>10</v>
      </c>
      <c r="BD503" s="37">
        <f t="shared" si="136"/>
        <v>14.729447600000247</v>
      </c>
      <c r="BE503" s="2">
        <f t="shared" si="135"/>
        <v>0.1580191315475772</v>
      </c>
    </row>
    <row r="504" spans="1:57" ht="12.75">
      <c r="A504" s="1"/>
      <c r="B504" s="62"/>
      <c r="N504" s="37">
        <f t="shared" si="132"/>
        <v>1</v>
      </c>
      <c r="V504" s="39">
        <f t="shared" si="121"/>
      </c>
      <c r="W504" s="39">
        <f t="shared" si="122"/>
      </c>
      <c r="X504" s="39">
        <f t="shared" si="123"/>
      </c>
      <c r="Y504" s="39">
        <f t="shared" si="124"/>
      </c>
      <c r="Z504" s="39">
        <f t="shared" si="125"/>
      </c>
      <c r="AA504" s="39">
        <f t="shared" si="126"/>
      </c>
      <c r="AB504" s="39">
        <f t="shared" si="127"/>
      </c>
      <c r="AC504" s="39">
        <f t="shared" si="128"/>
      </c>
      <c r="AD504" s="39">
        <f t="shared" si="129"/>
      </c>
      <c r="AE504" s="39">
        <f t="shared" si="130"/>
      </c>
      <c r="AF504" s="39"/>
      <c r="AX504" s="2">
        <v>-0.013201391644032105</v>
      </c>
      <c r="AY504" s="39">
        <f t="shared" si="133"/>
        <v>-0.169809855153341</v>
      </c>
      <c r="BA504" s="2">
        <f t="shared" si="131"/>
        <v>-0.1609551276182338</v>
      </c>
      <c r="BB504" s="37">
        <f t="shared" si="134"/>
        <v>10</v>
      </c>
      <c r="BD504" s="37">
        <f t="shared" si="136"/>
        <v>14.744595200000248</v>
      </c>
      <c r="BE504" s="2">
        <f t="shared" si="135"/>
        <v>0.15801059874486129</v>
      </c>
    </row>
    <row r="505" spans="1:57" ht="12.75">
      <c r="A505" s="1"/>
      <c r="B505" s="62"/>
      <c r="N505" s="37">
        <f t="shared" si="132"/>
        <v>1</v>
      </c>
      <c r="V505" s="39">
        <f t="shared" si="121"/>
      </c>
      <c r="W505" s="39">
        <f t="shared" si="122"/>
      </c>
      <c r="X505" s="39">
        <f t="shared" si="123"/>
      </c>
      <c r="Y505" s="39">
        <f t="shared" si="124"/>
      </c>
      <c r="Z505" s="39">
        <f t="shared" si="125"/>
      </c>
      <c r="AA505" s="39">
        <f t="shared" si="126"/>
      </c>
      <c r="AB505" s="39">
        <f t="shared" si="127"/>
      </c>
      <c r="AC505" s="39">
        <f t="shared" si="128"/>
      </c>
      <c r="AD505" s="39">
        <f t="shared" si="129"/>
      </c>
      <c r="AE505" s="39">
        <f t="shared" si="130"/>
      </c>
      <c r="AF505" s="39"/>
      <c r="AX505" s="2">
        <v>0.022547379985961485</v>
      </c>
      <c r="AY505" s="39">
        <f t="shared" si="133"/>
        <v>-0.16129824286048539</v>
      </c>
      <c r="BA505" s="2">
        <f t="shared" si="131"/>
        <v>-0.1609551276182338</v>
      </c>
      <c r="BB505" s="37">
        <f t="shared" si="134"/>
        <v>10</v>
      </c>
      <c r="BD505" s="37">
        <f t="shared" si="136"/>
        <v>14.759742800000248</v>
      </c>
      <c r="BE505" s="2">
        <f t="shared" si="135"/>
        <v>0.1579963784308979</v>
      </c>
    </row>
    <row r="506" spans="1:57" ht="12.75">
      <c r="A506" s="1"/>
      <c r="B506" s="62"/>
      <c r="N506" s="37">
        <f t="shared" si="132"/>
        <v>1</v>
      </c>
      <c r="V506" s="39">
        <f t="shared" si="121"/>
      </c>
      <c r="W506" s="39">
        <f t="shared" si="122"/>
      </c>
      <c r="X506" s="39">
        <f t="shared" si="123"/>
      </c>
      <c r="Y506" s="39">
        <f t="shared" si="124"/>
      </c>
      <c r="Z506" s="39">
        <f t="shared" si="125"/>
      </c>
      <c r="AA506" s="39">
        <f t="shared" si="126"/>
      </c>
      <c r="AB506" s="39">
        <f t="shared" si="127"/>
      </c>
      <c r="AC506" s="39">
        <f t="shared" si="128"/>
      </c>
      <c r="AD506" s="39">
        <f t="shared" si="129"/>
      </c>
      <c r="AE506" s="39">
        <f t="shared" si="130"/>
      </c>
      <c r="AF506" s="39"/>
      <c r="AX506" s="2">
        <v>0.016079897457808162</v>
      </c>
      <c r="AY506" s="39">
        <f t="shared" si="133"/>
        <v>-0.16283811965290285</v>
      </c>
      <c r="BA506" s="2">
        <f t="shared" si="131"/>
        <v>-0.1609551276182338</v>
      </c>
      <c r="BB506" s="37">
        <f t="shared" si="134"/>
        <v>10</v>
      </c>
      <c r="BD506" s="37">
        <f t="shared" si="136"/>
        <v>14.774890400000249</v>
      </c>
      <c r="BE506" s="2">
        <f t="shared" si="135"/>
        <v>0.1579764721413381</v>
      </c>
    </row>
    <row r="507" spans="1:57" ht="12.75">
      <c r="A507" s="1"/>
      <c r="B507" s="62"/>
      <c r="N507" s="37">
        <f t="shared" si="132"/>
        <v>1</v>
      </c>
      <c r="V507" s="39">
        <f t="shared" si="121"/>
      </c>
      <c r="W507" s="39">
        <f t="shared" si="122"/>
      </c>
      <c r="X507" s="39">
        <f t="shared" si="123"/>
      </c>
      <c r="Y507" s="39">
        <f t="shared" si="124"/>
      </c>
      <c r="Z507" s="39">
        <f t="shared" si="125"/>
      </c>
      <c r="AA507" s="39">
        <f t="shared" si="126"/>
      </c>
      <c r="AB507" s="39">
        <f t="shared" si="127"/>
      </c>
      <c r="AC507" s="39">
        <f t="shared" si="128"/>
      </c>
      <c r="AD507" s="39">
        <f t="shared" si="129"/>
      </c>
      <c r="AE507" s="39">
        <f t="shared" si="130"/>
      </c>
      <c r="AF507" s="39"/>
      <c r="AX507" s="2">
        <v>0.01098025452436903</v>
      </c>
      <c r="AY507" s="39">
        <f t="shared" si="133"/>
        <v>-0.16405232035134074</v>
      </c>
      <c r="BA507" s="2">
        <f t="shared" si="131"/>
        <v>-0.1609551276182338</v>
      </c>
      <c r="BB507" s="37">
        <f t="shared" si="134"/>
        <v>10</v>
      </c>
      <c r="BD507" s="37">
        <f t="shared" si="136"/>
        <v>14.79003800000025</v>
      </c>
      <c r="BE507" s="2">
        <f t="shared" si="135"/>
        <v>0.15795088202570645</v>
      </c>
    </row>
    <row r="508" spans="1:57" ht="12.75">
      <c r="A508" s="1"/>
      <c r="B508" s="62"/>
      <c r="N508" s="37">
        <f t="shared" si="132"/>
        <v>1</v>
      </c>
      <c r="V508" s="39">
        <f t="shared" si="121"/>
      </c>
      <c r="W508" s="39">
        <f t="shared" si="122"/>
      </c>
      <c r="X508" s="39">
        <f t="shared" si="123"/>
      </c>
      <c r="Y508" s="39">
        <f t="shared" si="124"/>
      </c>
      <c r="Z508" s="39">
        <f t="shared" si="125"/>
      </c>
      <c r="AA508" s="39">
        <f t="shared" si="126"/>
      </c>
      <c r="AB508" s="39">
        <f t="shared" si="127"/>
      </c>
      <c r="AC508" s="39">
        <f t="shared" si="128"/>
      </c>
      <c r="AD508" s="39">
        <f t="shared" si="129"/>
      </c>
      <c r="AE508" s="39">
        <f t="shared" si="130"/>
      </c>
      <c r="AF508" s="39"/>
      <c r="AX508" s="2">
        <v>0.016316110721152383</v>
      </c>
      <c r="AY508" s="39">
        <f t="shared" si="133"/>
        <v>-0.16278187839972563</v>
      </c>
      <c r="BA508" s="2">
        <f t="shared" si="131"/>
        <v>-0.1609551276182338</v>
      </c>
      <c r="BB508" s="37">
        <f t="shared" si="134"/>
        <v>10</v>
      </c>
      <c r="BD508" s="37">
        <f t="shared" si="136"/>
        <v>14.80518560000025</v>
      </c>
      <c r="BE508" s="2">
        <f t="shared" si="135"/>
        <v>0.1579196108470141</v>
      </c>
    </row>
    <row r="509" spans="1:57" ht="12.75">
      <c r="A509" s="1"/>
      <c r="B509" s="62"/>
      <c r="N509" s="37">
        <f t="shared" si="132"/>
        <v>1</v>
      </c>
      <c r="V509" s="39">
        <f t="shared" si="121"/>
      </c>
      <c r="W509" s="39">
        <f t="shared" si="122"/>
      </c>
      <c r="X509" s="39">
        <f t="shared" si="123"/>
      </c>
      <c r="Y509" s="39">
        <f t="shared" si="124"/>
      </c>
      <c r="Z509" s="39">
        <f t="shared" si="125"/>
      </c>
      <c r="AA509" s="39">
        <f t="shared" si="126"/>
      </c>
      <c r="AB509" s="39">
        <f t="shared" si="127"/>
      </c>
      <c r="AC509" s="39">
        <f t="shared" si="128"/>
      </c>
      <c r="AD509" s="39">
        <f t="shared" si="129"/>
      </c>
      <c r="AE509" s="39">
        <f t="shared" si="130"/>
      </c>
      <c r="AF509" s="39"/>
      <c r="AX509" s="2">
        <v>0.010592059083834343</v>
      </c>
      <c r="AY509" s="39">
        <f t="shared" si="133"/>
        <v>-0.16414474783718233</v>
      </c>
      <c r="BA509" s="2">
        <f t="shared" si="131"/>
        <v>-0.1609551276182338</v>
      </c>
      <c r="BB509" s="37">
        <f t="shared" si="134"/>
        <v>10</v>
      </c>
      <c r="BD509" s="37">
        <f t="shared" si="136"/>
        <v>14.82033320000025</v>
      </c>
      <c r="BE509" s="2">
        <f t="shared" si="135"/>
        <v>0.1578826619812617</v>
      </c>
    </row>
    <row r="510" spans="1:57" ht="12.75">
      <c r="A510" s="1"/>
      <c r="B510" s="62"/>
      <c r="N510" s="37">
        <f t="shared" si="132"/>
        <v>1</v>
      </c>
      <c r="V510" s="39">
        <f t="shared" si="121"/>
      </c>
      <c r="W510" s="39">
        <f t="shared" si="122"/>
      </c>
      <c r="X510" s="39">
        <f t="shared" si="123"/>
      </c>
      <c r="Y510" s="39">
        <f t="shared" si="124"/>
      </c>
      <c r="Z510" s="39">
        <f t="shared" si="125"/>
      </c>
      <c r="AA510" s="39">
        <f t="shared" si="126"/>
      </c>
      <c r="AB510" s="39">
        <f t="shared" si="127"/>
      </c>
      <c r="AC510" s="39">
        <f t="shared" si="128"/>
      </c>
      <c r="AD510" s="39">
        <f t="shared" si="129"/>
      </c>
      <c r="AE510" s="39">
        <f t="shared" si="130"/>
      </c>
      <c r="AF510" s="39"/>
      <c r="AX510" s="2">
        <v>0.02570970793786432</v>
      </c>
      <c r="AY510" s="39">
        <f t="shared" si="133"/>
        <v>-0.16054530763384184</v>
      </c>
      <c r="BA510" s="2">
        <f t="shared" si="131"/>
        <v>-0.1609551276182338</v>
      </c>
      <c r="BB510" s="37">
        <f t="shared" si="134"/>
        <v>10</v>
      </c>
      <c r="BD510" s="37">
        <f t="shared" si="136"/>
        <v>14.835480800000251</v>
      </c>
      <c r="BE510" s="2">
        <f t="shared" si="135"/>
        <v>0.15784003941683178</v>
      </c>
    </row>
    <row r="511" spans="1:57" ht="12.75">
      <c r="A511" s="1"/>
      <c r="B511" s="62"/>
      <c r="N511" s="37">
        <f t="shared" si="132"/>
        <v>1</v>
      </c>
      <c r="V511" s="39">
        <f t="shared" si="121"/>
      </c>
      <c r="W511" s="39">
        <f t="shared" si="122"/>
      </c>
      <c r="X511" s="39">
        <f t="shared" si="123"/>
      </c>
      <c r="Y511" s="39">
        <f t="shared" si="124"/>
      </c>
      <c r="Z511" s="39">
        <f t="shared" si="125"/>
      </c>
      <c r="AA511" s="39">
        <f t="shared" si="126"/>
      </c>
      <c r="AB511" s="39">
        <f t="shared" si="127"/>
      </c>
      <c r="AC511" s="39">
        <f t="shared" si="128"/>
      </c>
      <c r="AD511" s="39">
        <f t="shared" si="129"/>
      </c>
      <c r="AE511" s="39">
        <f t="shared" si="130"/>
      </c>
      <c r="AF511" s="39"/>
      <c r="AX511" s="2">
        <v>-0.009876094851527451</v>
      </c>
      <c r="AY511" s="39">
        <f t="shared" si="133"/>
        <v>-0.16901811782179227</v>
      </c>
      <c r="BA511" s="2">
        <f t="shared" si="131"/>
        <v>-0.1609551276182338</v>
      </c>
      <c r="BB511" s="37">
        <f t="shared" si="134"/>
        <v>10</v>
      </c>
      <c r="BD511" s="37">
        <f t="shared" si="136"/>
        <v>14.850628400000252</v>
      </c>
      <c r="BE511" s="2">
        <f t="shared" si="135"/>
        <v>0.15779174775377142</v>
      </c>
    </row>
    <row r="512" spans="1:57" ht="12.75">
      <c r="A512" s="1"/>
      <c r="B512" s="62"/>
      <c r="N512" s="37">
        <f t="shared" si="132"/>
        <v>1</v>
      </c>
      <c r="V512" s="39">
        <f t="shared" si="121"/>
      </c>
      <c r="W512" s="39">
        <f t="shared" si="122"/>
      </c>
      <c r="X512" s="39">
        <f t="shared" si="123"/>
      </c>
      <c r="Y512" s="39">
        <f t="shared" si="124"/>
      </c>
      <c r="Z512" s="39">
        <f t="shared" si="125"/>
      </c>
      <c r="AA512" s="39">
        <f t="shared" si="126"/>
      </c>
      <c r="AB512" s="39">
        <f t="shared" si="127"/>
      </c>
      <c r="AC512" s="39">
        <f t="shared" si="128"/>
      </c>
      <c r="AD512" s="39">
        <f t="shared" si="129"/>
      </c>
      <c r="AE512" s="39">
        <f t="shared" si="130"/>
      </c>
      <c r="AF512" s="39"/>
      <c r="AX512" s="2">
        <v>0.026771752067629016</v>
      </c>
      <c r="AY512" s="39">
        <f t="shared" si="133"/>
        <v>-0.16029243998389786</v>
      </c>
      <c r="BA512" s="2">
        <f t="shared" si="131"/>
        <v>-0.1609551276182338</v>
      </c>
      <c r="BB512" s="37">
        <f t="shared" si="134"/>
        <v>10</v>
      </c>
      <c r="BD512" s="37">
        <f t="shared" si="136"/>
        <v>14.865776000000253</v>
      </c>
      <c r="BE512" s="2">
        <f t="shared" si="135"/>
        <v>0.1577377922029646</v>
      </c>
    </row>
    <row r="513" spans="1:57" ht="12.75">
      <c r="A513" s="1"/>
      <c r="B513" s="62"/>
      <c r="N513" s="37">
        <f t="shared" si="132"/>
        <v>1</v>
      </c>
      <c r="V513" s="39">
        <f t="shared" si="121"/>
      </c>
      <c r="W513" s="39">
        <f t="shared" si="122"/>
      </c>
      <c r="X513" s="39">
        <f t="shared" si="123"/>
      </c>
      <c r="Y513" s="39">
        <f t="shared" si="124"/>
      </c>
      <c r="Z513" s="39">
        <f t="shared" si="125"/>
      </c>
      <c r="AA513" s="39">
        <f t="shared" si="126"/>
      </c>
      <c r="AB513" s="39">
        <f t="shared" si="127"/>
      </c>
      <c r="AC513" s="39">
        <f t="shared" si="128"/>
      </c>
      <c r="AD513" s="39">
        <f t="shared" si="129"/>
      </c>
      <c r="AE513" s="39">
        <f t="shared" si="130"/>
      </c>
      <c r="AF513" s="39"/>
      <c r="AX513" s="2">
        <v>-0.02041413617358928</v>
      </c>
      <c r="AY513" s="39">
        <f t="shared" si="133"/>
        <v>-0.17152717527942604</v>
      </c>
      <c r="BA513" s="2">
        <f t="shared" si="131"/>
        <v>-0.1609551276182338</v>
      </c>
      <c r="BB513" s="37">
        <f t="shared" si="134"/>
        <v>10</v>
      </c>
      <c r="BD513" s="37">
        <f t="shared" si="136"/>
        <v>14.880923600000253</v>
      </c>
      <c r="BE513" s="2">
        <f t="shared" si="135"/>
        <v>0.15767817858519537</v>
      </c>
    </row>
    <row r="514" spans="1:57" ht="12.75">
      <c r="A514" s="1"/>
      <c r="B514" s="62"/>
      <c r="N514" s="37">
        <f t="shared" si="132"/>
        <v>1</v>
      </c>
      <c r="V514" s="39">
        <f aca="true" t="shared" si="137" ref="V514:V577">IF(ISBLANK($A514)=FALSE,IF($A514&lt;=$T$3,1,""),"")</f>
      </c>
      <c r="W514" s="39">
        <f aca="true" t="shared" si="138" ref="W514:W577">IF(ISBLANK($A514)=FALSE,IF($A514&lt;=$T$4,IF($A514&gt;$T$3,1,""),""),"")</f>
      </c>
      <c r="X514" s="39">
        <f aca="true" t="shared" si="139" ref="X514:X577">IF(ISBLANK($A514)=FALSE,IF($A514&lt;=$T$5,IF($A514&gt;$T$4,1,""),""),"")</f>
      </c>
      <c r="Y514" s="39">
        <f aca="true" t="shared" si="140" ref="Y514:Y577">IF(ISBLANK($A514)=FALSE,IF($A514&lt;=$T$6,IF($A514&gt;$T$5,1,""),""),"")</f>
      </c>
      <c r="Z514" s="39">
        <f aca="true" t="shared" si="141" ref="Z514:Z577">IF(ISBLANK($A514)=FALSE,IF($A514&lt;=$T$7,IF($A514&gt;$T$6,1,""),""),"")</f>
      </c>
      <c r="AA514" s="39">
        <f aca="true" t="shared" si="142" ref="AA514:AA577">IF(ISBLANK($A514)=FALSE,IF($A514&lt;=$T$8,IF($A514&gt;$T$7,1,""),""),"")</f>
      </c>
      <c r="AB514" s="39">
        <f aca="true" t="shared" si="143" ref="AB514:AB577">IF(ISBLANK($A514)=FALSE,IF($A514&lt;=$T$9,IF($A514&gt;$T$8,1,""),""),"")</f>
      </c>
      <c r="AC514" s="39">
        <f aca="true" t="shared" si="144" ref="AC514:AC577">IF(ISBLANK($A514)=FALSE,IF($A514&lt;=$T$10,IF($A514&gt;$T$9,1,""),""),"")</f>
      </c>
      <c r="AD514" s="39">
        <f aca="true" t="shared" si="145" ref="AD514:AD577">IF(ISBLANK($A514)=FALSE,IF($A514&lt;=$T$11,IF($A514&gt;$T$10,1,""),""),"")</f>
      </c>
      <c r="AE514" s="39">
        <f aca="true" t="shared" si="146" ref="AE514:AE577">IF(ISBLANK($A514)=FALSE,IF($A514&gt;$T$11,1,""),"")</f>
      </c>
      <c r="AF514" s="39"/>
      <c r="AX514" s="2">
        <v>-0.014426404614398631</v>
      </c>
      <c r="AY514" s="39">
        <f t="shared" si="133"/>
        <v>-0.17010152490819017</v>
      </c>
      <c r="BA514" s="2">
        <f aca="true" t="shared" si="147" ref="BA514:BA577">IF(ISBLANK($A514)=TRUE,$AY$2,$AY514)</f>
        <v>-0.1609551276182338</v>
      </c>
      <c r="BB514" s="37">
        <f t="shared" si="134"/>
        <v>10</v>
      </c>
      <c r="BD514" s="37">
        <f t="shared" si="136"/>
        <v>14.896071200000254</v>
      </c>
      <c r="BE514" s="2">
        <f t="shared" si="135"/>
        <v>0.157612913330101</v>
      </c>
    </row>
    <row r="515" spans="1:57" ht="12.75">
      <c r="A515" s="1"/>
      <c r="B515" s="62"/>
      <c r="N515" s="37">
        <f aca="true" t="shared" si="148" ref="N515:N578">IF(ISNUMBER($A515)=TRUE,1,IF(ISBLANK($A515)=TRUE,1,0))</f>
        <v>1</v>
      </c>
      <c r="V515" s="39">
        <f t="shared" si="137"/>
      </c>
      <c r="W515" s="39">
        <f t="shared" si="138"/>
      </c>
      <c r="X515" s="39">
        <f t="shared" si="139"/>
      </c>
      <c r="Y515" s="39">
        <f t="shared" si="140"/>
      </c>
      <c r="Z515" s="39">
        <f t="shared" si="141"/>
      </c>
      <c r="AA515" s="39">
        <f t="shared" si="142"/>
      </c>
      <c r="AB515" s="39">
        <f t="shared" si="143"/>
      </c>
      <c r="AC515" s="39">
        <f t="shared" si="144"/>
      </c>
      <c r="AD515" s="39">
        <f t="shared" si="145"/>
      </c>
      <c r="AE515" s="39">
        <f t="shared" si="146"/>
      </c>
      <c r="AF515" s="39"/>
      <c r="AX515" s="2">
        <v>0.006191900387585068</v>
      </c>
      <c r="AY515" s="39">
        <f aca="true" t="shared" si="149" ref="AY515:AY578">$U$26+$AX515*MAX($U$2:$U$11)</f>
        <v>-0.16519240466962262</v>
      </c>
      <c r="BA515" s="2">
        <f t="shared" si="147"/>
        <v>-0.1609551276182338</v>
      </c>
      <c r="BB515" s="37">
        <f aca="true" t="shared" si="150" ref="BB515:BB578">IF(ISBLANK($A515)=TRUE,$A$2,IF(ISNUMBER($A515)=TRUE,$A515,$A$2))</f>
        <v>10</v>
      </c>
      <c r="BD515" s="37">
        <f t="shared" si="136"/>
        <v>14.911218800000254</v>
      </c>
      <c r="BE515" s="2">
        <f aca="true" t="shared" si="151" ref="BE515:BE578">NORMDIST($BD515,$R$12,$R$16,FALSE)</f>
        <v>0.15754200347501635</v>
      </c>
    </row>
    <row r="516" spans="1:57" ht="12.75">
      <c r="A516" s="1"/>
      <c r="B516" s="62"/>
      <c r="N516" s="37">
        <f t="shared" si="148"/>
        <v>1</v>
      </c>
      <c r="V516" s="39">
        <f t="shared" si="137"/>
      </c>
      <c r="W516" s="39">
        <f t="shared" si="138"/>
      </c>
      <c r="X516" s="39">
        <f t="shared" si="139"/>
      </c>
      <c r="Y516" s="39">
        <f t="shared" si="140"/>
      </c>
      <c r="Z516" s="39">
        <f t="shared" si="141"/>
      </c>
      <c r="AA516" s="39">
        <f t="shared" si="142"/>
      </c>
      <c r="AB516" s="39">
        <f t="shared" si="143"/>
      </c>
      <c r="AC516" s="39">
        <f t="shared" si="144"/>
      </c>
      <c r="AD516" s="39">
        <f t="shared" si="145"/>
      </c>
      <c r="AE516" s="39">
        <f t="shared" si="146"/>
      </c>
      <c r="AF516" s="39"/>
      <c r="AX516" s="2">
        <v>0.0029508346812341726</v>
      </c>
      <c r="AY516" s="39">
        <f t="shared" si="149"/>
        <v>-0.16596408698065854</v>
      </c>
      <c r="BA516" s="2">
        <f t="shared" si="147"/>
        <v>-0.1609551276182338</v>
      </c>
      <c r="BB516" s="37">
        <f t="shared" si="150"/>
        <v>10</v>
      </c>
      <c r="BD516" s="37">
        <f aca="true" t="shared" si="152" ref="BD516:BD579">$BD515+0.001*($Q$66-$Q$65)</f>
        <v>14.926366400000255</v>
      </c>
      <c r="BE516" s="2">
        <f t="shared" si="151"/>
        <v>0.1574654566637092</v>
      </c>
    </row>
    <row r="517" spans="1:57" ht="12.75">
      <c r="A517" s="1"/>
      <c r="B517" s="62"/>
      <c r="N517" s="37">
        <f t="shared" si="148"/>
        <v>1</v>
      </c>
      <c r="V517" s="39">
        <f t="shared" si="137"/>
      </c>
      <c r="W517" s="39">
        <f t="shared" si="138"/>
      </c>
      <c r="X517" s="39">
        <f t="shared" si="139"/>
      </c>
      <c r="Y517" s="39">
        <f t="shared" si="140"/>
      </c>
      <c r="Z517" s="39">
        <f t="shared" si="141"/>
      </c>
      <c r="AA517" s="39">
        <f t="shared" si="142"/>
      </c>
      <c r="AB517" s="39">
        <f t="shared" si="143"/>
      </c>
      <c r="AC517" s="39">
        <f t="shared" si="144"/>
      </c>
      <c r="AD517" s="39">
        <f t="shared" si="145"/>
      </c>
      <c r="AE517" s="39">
        <f t="shared" si="146"/>
      </c>
      <c r="AF517" s="39"/>
      <c r="AX517" s="2">
        <v>0.0037913144322031314</v>
      </c>
      <c r="AY517" s="39">
        <f t="shared" si="149"/>
        <v>-0.16576397275423738</v>
      </c>
      <c r="BA517" s="2">
        <f t="shared" si="147"/>
        <v>-0.1609551276182338</v>
      </c>
      <c r="BB517" s="37">
        <f t="shared" si="150"/>
        <v>10</v>
      </c>
      <c r="BD517" s="37">
        <f t="shared" si="152"/>
        <v>14.941514000000256</v>
      </c>
      <c r="BE517" s="2">
        <f t="shared" si="151"/>
        <v>0.157383281145007</v>
      </c>
    </row>
    <row r="518" spans="1:57" ht="12.75">
      <c r="A518" s="1"/>
      <c r="B518" s="62"/>
      <c r="N518" s="37">
        <f t="shared" si="148"/>
        <v>1</v>
      </c>
      <c r="V518" s="39">
        <f t="shared" si="137"/>
      </c>
      <c r="W518" s="39">
        <f t="shared" si="138"/>
      </c>
      <c r="X518" s="39">
        <f t="shared" si="139"/>
      </c>
      <c r="Y518" s="39">
        <f t="shared" si="140"/>
      </c>
      <c r="Z518" s="39">
        <f t="shared" si="141"/>
      </c>
      <c r="AA518" s="39">
        <f t="shared" si="142"/>
      </c>
      <c r="AB518" s="39">
        <f t="shared" si="143"/>
      </c>
      <c r="AC518" s="39">
        <f t="shared" si="144"/>
      </c>
      <c r="AD518" s="39">
        <f t="shared" si="145"/>
      </c>
      <c r="AE518" s="39">
        <f t="shared" si="146"/>
      </c>
      <c r="AF518" s="39"/>
      <c r="AX518" s="2">
        <v>-0.022977690969573045</v>
      </c>
      <c r="AY518" s="39">
        <f t="shared" si="149"/>
        <v>-0.172137545468946</v>
      </c>
      <c r="BA518" s="2">
        <f t="shared" si="147"/>
        <v>-0.1609551276182338</v>
      </c>
      <c r="BB518" s="37">
        <f t="shared" si="150"/>
        <v>10</v>
      </c>
      <c r="BD518" s="37">
        <f t="shared" si="152"/>
        <v>14.956661600000256</v>
      </c>
      <c r="BE518" s="2">
        <f t="shared" si="151"/>
        <v>0.15729548577131527</v>
      </c>
    </row>
    <row r="519" spans="1:57" ht="12.75">
      <c r="A519" s="1"/>
      <c r="B519" s="62"/>
      <c r="N519" s="37">
        <f t="shared" si="148"/>
        <v>1</v>
      </c>
      <c r="V519" s="39">
        <f t="shared" si="137"/>
      </c>
      <c r="W519" s="39">
        <f t="shared" si="138"/>
      </c>
      <c r="X519" s="39">
        <f t="shared" si="139"/>
      </c>
      <c r="Y519" s="39">
        <f t="shared" si="140"/>
      </c>
      <c r="Z519" s="39">
        <f t="shared" si="141"/>
      </c>
      <c r="AA519" s="39">
        <f t="shared" si="142"/>
      </c>
      <c r="AB519" s="39">
        <f t="shared" si="143"/>
      </c>
      <c r="AC519" s="39">
        <f t="shared" si="144"/>
      </c>
      <c r="AD519" s="39">
        <f t="shared" si="145"/>
      </c>
      <c r="AE519" s="39">
        <f t="shared" si="146"/>
      </c>
      <c r="AF519" s="39"/>
      <c r="AX519" s="2">
        <v>0.012739951780755022</v>
      </c>
      <c r="AY519" s="39">
        <f t="shared" si="149"/>
        <v>-0.16363334481410596</v>
      </c>
      <c r="BA519" s="2">
        <f t="shared" si="147"/>
        <v>-0.1609551276182338</v>
      </c>
      <c r="BB519" s="37">
        <f t="shared" si="150"/>
        <v>10</v>
      </c>
      <c r="BD519" s="37">
        <f t="shared" si="152"/>
        <v>14.971809200000257</v>
      </c>
      <c r="BE519" s="2">
        <f t="shared" si="151"/>
        <v>0.15720207999702837</v>
      </c>
    </row>
    <row r="520" spans="1:57" ht="12.75">
      <c r="A520" s="1"/>
      <c r="B520" s="62"/>
      <c r="N520" s="37">
        <f t="shared" si="148"/>
        <v>1</v>
      </c>
      <c r="V520" s="39">
        <f t="shared" si="137"/>
      </c>
      <c r="W520" s="39">
        <f t="shared" si="138"/>
      </c>
      <c r="X520" s="39">
        <f t="shared" si="139"/>
      </c>
      <c r="Y520" s="39">
        <f t="shared" si="140"/>
      </c>
      <c r="Z520" s="39">
        <f t="shared" si="141"/>
      </c>
      <c r="AA520" s="39">
        <f t="shared" si="142"/>
      </c>
      <c r="AB520" s="39">
        <f t="shared" si="143"/>
      </c>
      <c r="AC520" s="39">
        <f t="shared" si="144"/>
      </c>
      <c r="AD520" s="39">
        <f t="shared" si="145"/>
      </c>
      <c r="AE520" s="39">
        <f t="shared" si="146"/>
      </c>
      <c r="AF520" s="39"/>
      <c r="AX520" s="2">
        <v>0.0013669240394299162</v>
      </c>
      <c r="AY520" s="39">
        <f t="shared" si="149"/>
        <v>-0.16634120856204052</v>
      </c>
      <c r="BA520" s="2">
        <f t="shared" si="147"/>
        <v>-0.1609551276182338</v>
      </c>
      <c r="BB520" s="37">
        <f t="shared" si="150"/>
        <v>10</v>
      </c>
      <c r="BD520" s="37">
        <f t="shared" si="152"/>
        <v>14.986956800000257</v>
      </c>
      <c r="BE520" s="2">
        <f t="shared" si="151"/>
        <v>0.15710307387683264</v>
      </c>
    </row>
    <row r="521" spans="1:57" ht="12.75">
      <c r="A521" s="1"/>
      <c r="B521" s="62"/>
      <c r="N521" s="37">
        <f t="shared" si="148"/>
        <v>1</v>
      </c>
      <c r="V521" s="39">
        <f t="shared" si="137"/>
      </c>
      <c r="W521" s="39">
        <f t="shared" si="138"/>
      </c>
      <c r="X521" s="39">
        <f t="shared" si="139"/>
      </c>
      <c r="Y521" s="39">
        <f t="shared" si="140"/>
      </c>
      <c r="Z521" s="39">
        <f t="shared" si="141"/>
      </c>
      <c r="AA521" s="39">
        <f t="shared" si="142"/>
      </c>
      <c r="AB521" s="39">
        <f t="shared" si="143"/>
      </c>
      <c r="AC521" s="39">
        <f t="shared" si="144"/>
      </c>
      <c r="AD521" s="39">
        <f t="shared" si="145"/>
      </c>
      <c r="AE521" s="39">
        <f t="shared" si="146"/>
      </c>
      <c r="AF521" s="39"/>
      <c r="AX521" s="2">
        <v>0.012148503067110204</v>
      </c>
      <c r="AY521" s="39">
        <f t="shared" si="149"/>
        <v>-0.16377416593640234</v>
      </c>
      <c r="BA521" s="2">
        <f t="shared" si="147"/>
        <v>-0.1609551276182338</v>
      </c>
      <c r="BB521" s="37">
        <f t="shared" si="150"/>
        <v>10</v>
      </c>
      <c r="BD521" s="37">
        <f t="shared" si="152"/>
        <v>15.002104400000258</v>
      </c>
      <c r="BE521" s="2">
        <f t="shared" si="151"/>
        <v>0.15699847806390246</v>
      </c>
    </row>
    <row r="522" spans="1:57" ht="12.75">
      <c r="A522" s="1"/>
      <c r="B522" s="62"/>
      <c r="N522" s="37">
        <f t="shared" si="148"/>
        <v>1</v>
      </c>
      <c r="V522" s="39">
        <f t="shared" si="137"/>
      </c>
      <c r="W522" s="39">
        <f t="shared" si="138"/>
      </c>
      <c r="X522" s="39">
        <f t="shared" si="139"/>
      </c>
      <c r="Y522" s="39">
        <f t="shared" si="140"/>
      </c>
      <c r="Z522" s="39">
        <f t="shared" si="141"/>
      </c>
      <c r="AA522" s="39">
        <f t="shared" si="142"/>
      </c>
      <c r="AB522" s="39">
        <f t="shared" si="143"/>
      </c>
      <c r="AC522" s="39">
        <f t="shared" si="144"/>
      </c>
      <c r="AD522" s="39">
        <f t="shared" si="145"/>
      </c>
      <c r="AE522" s="39">
        <f t="shared" si="146"/>
      </c>
      <c r="AF522" s="39"/>
      <c r="AX522" s="2">
        <v>0.00783440656758324</v>
      </c>
      <c r="AY522" s="39">
        <f t="shared" si="149"/>
        <v>-0.16480133176962306</v>
      </c>
      <c r="BA522" s="2">
        <f t="shared" si="147"/>
        <v>-0.1609551276182338</v>
      </c>
      <c r="BB522" s="37">
        <f t="shared" si="150"/>
        <v>10</v>
      </c>
      <c r="BD522" s="37">
        <f t="shared" si="152"/>
        <v>15.017252000000259</v>
      </c>
      <c r="BE522" s="2">
        <f t="shared" si="151"/>
        <v>0.15688830380798985</v>
      </c>
    </row>
    <row r="523" spans="1:57" ht="12.75">
      <c r="A523" s="1"/>
      <c r="B523" s="62"/>
      <c r="N523" s="37">
        <f t="shared" si="148"/>
        <v>1</v>
      </c>
      <c r="V523" s="39">
        <f t="shared" si="137"/>
      </c>
      <c r="W523" s="39">
        <f t="shared" si="138"/>
      </c>
      <c r="X523" s="39">
        <f t="shared" si="139"/>
      </c>
      <c r="Y523" s="39">
        <f t="shared" si="140"/>
      </c>
      <c r="Z523" s="39">
        <f t="shared" si="141"/>
      </c>
      <c r="AA523" s="39">
        <f t="shared" si="142"/>
      </c>
      <c r="AB523" s="39">
        <f t="shared" si="143"/>
      </c>
      <c r="AC523" s="39">
        <f t="shared" si="144"/>
      </c>
      <c r="AD523" s="39">
        <f t="shared" si="145"/>
      </c>
      <c r="AE523" s="39">
        <f t="shared" si="146"/>
      </c>
      <c r="AF523" s="39"/>
      <c r="AX523" s="2">
        <v>-0.0273650318918424</v>
      </c>
      <c r="AY523" s="39">
        <f t="shared" si="149"/>
        <v>-0.1731821504504387</v>
      </c>
      <c r="BA523" s="2">
        <f t="shared" si="147"/>
        <v>-0.1609551276182338</v>
      </c>
      <c r="BB523" s="37">
        <f t="shared" si="150"/>
        <v>10</v>
      </c>
      <c r="BD523" s="37">
        <f t="shared" si="152"/>
        <v>15.032399600000259</v>
      </c>
      <c r="BE523" s="2">
        <f t="shared" si="151"/>
        <v>0.15677256295340794</v>
      </c>
    </row>
    <row r="524" spans="1:57" ht="12.75">
      <c r="A524" s="1"/>
      <c r="B524" s="62"/>
      <c r="N524" s="37">
        <f t="shared" si="148"/>
        <v>1</v>
      </c>
      <c r="V524" s="39">
        <f t="shared" si="137"/>
      </c>
      <c r="W524" s="39">
        <f t="shared" si="138"/>
      </c>
      <c r="X524" s="39">
        <f t="shared" si="139"/>
      </c>
      <c r="Y524" s="39">
        <f t="shared" si="140"/>
      </c>
      <c r="Z524" s="39">
        <f t="shared" si="141"/>
      </c>
      <c r="AA524" s="39">
        <f t="shared" si="142"/>
      </c>
      <c r="AB524" s="39">
        <f t="shared" si="143"/>
      </c>
      <c r="AC524" s="39">
        <f t="shared" si="144"/>
      </c>
      <c r="AD524" s="39">
        <f t="shared" si="145"/>
      </c>
      <c r="AE524" s="39">
        <f t="shared" si="146"/>
      </c>
      <c r="AF524" s="39"/>
      <c r="AX524" s="2">
        <v>0.02480513931699576</v>
      </c>
      <c r="AY524" s="39">
        <f t="shared" si="149"/>
        <v>-0.16076068111500103</v>
      </c>
      <c r="BA524" s="2">
        <f t="shared" si="147"/>
        <v>-0.1609551276182338</v>
      </c>
      <c r="BB524" s="37">
        <f t="shared" si="150"/>
        <v>10</v>
      </c>
      <c r="BD524" s="37">
        <f t="shared" si="152"/>
        <v>15.04754720000026</v>
      </c>
      <c r="BE524" s="2">
        <f t="shared" si="151"/>
        <v>0.15665126793690867</v>
      </c>
    </row>
    <row r="525" spans="1:57" ht="12.75">
      <c r="A525" s="1"/>
      <c r="B525" s="62"/>
      <c r="N525" s="37">
        <f t="shared" si="148"/>
        <v>1</v>
      </c>
      <c r="V525" s="39">
        <f t="shared" si="137"/>
      </c>
      <c r="W525" s="39">
        <f t="shared" si="138"/>
      </c>
      <c r="X525" s="39">
        <f t="shared" si="139"/>
      </c>
      <c r="Y525" s="39">
        <f t="shared" si="140"/>
      </c>
      <c r="Z525" s="39">
        <f t="shared" si="141"/>
      </c>
      <c r="AA525" s="39">
        <f t="shared" si="142"/>
      </c>
      <c r="AB525" s="39">
        <f t="shared" si="143"/>
      </c>
      <c r="AC525" s="39">
        <f t="shared" si="144"/>
      </c>
      <c r="AD525" s="39">
        <f t="shared" si="145"/>
      </c>
      <c r="AE525" s="39">
        <f t="shared" si="146"/>
      </c>
      <c r="AF525" s="39"/>
      <c r="AX525" s="2">
        <v>-0.007900326548051392</v>
      </c>
      <c r="AY525" s="39">
        <f t="shared" si="149"/>
        <v>-0.16854769679715512</v>
      </c>
      <c r="BA525" s="2">
        <f t="shared" si="147"/>
        <v>-0.1609551276182338</v>
      </c>
      <c r="BB525" s="37">
        <f t="shared" si="150"/>
        <v>10</v>
      </c>
      <c r="BD525" s="37">
        <f t="shared" si="152"/>
        <v>15.06269480000026</v>
      </c>
      <c r="BE525" s="2">
        <f t="shared" si="151"/>
        <v>0.15652443178545578</v>
      </c>
    </row>
    <row r="526" spans="1:57" ht="12.75">
      <c r="A526" s="1"/>
      <c r="B526" s="62"/>
      <c r="N526" s="37">
        <f t="shared" si="148"/>
        <v>1</v>
      </c>
      <c r="V526" s="39">
        <f t="shared" si="137"/>
      </c>
      <c r="W526" s="39">
        <f t="shared" si="138"/>
      </c>
      <c r="X526" s="39">
        <f t="shared" si="139"/>
      </c>
      <c r="Y526" s="39">
        <f t="shared" si="140"/>
      </c>
      <c r="Z526" s="39">
        <f t="shared" si="141"/>
      </c>
      <c r="AA526" s="39">
        <f t="shared" si="142"/>
      </c>
      <c r="AB526" s="39">
        <f t="shared" si="143"/>
      </c>
      <c r="AC526" s="39">
        <f t="shared" si="144"/>
      </c>
      <c r="AD526" s="39">
        <f t="shared" si="145"/>
      </c>
      <c r="AE526" s="39">
        <f t="shared" si="146"/>
      </c>
      <c r="AF526" s="39"/>
      <c r="AX526" s="2">
        <v>-0.021767326883754996</v>
      </c>
      <c r="AY526" s="39">
        <f t="shared" si="149"/>
        <v>-0.17184936354375122</v>
      </c>
      <c r="BA526" s="2">
        <f t="shared" si="147"/>
        <v>-0.1609551276182338</v>
      </c>
      <c r="BB526" s="37">
        <f t="shared" si="150"/>
        <v>10</v>
      </c>
      <c r="BD526" s="37">
        <f t="shared" si="152"/>
        <v>15.07784240000026</v>
      </c>
      <c r="BE526" s="2">
        <f t="shared" si="151"/>
        <v>0.15639206811389283</v>
      </c>
    </row>
    <row r="527" spans="1:57" ht="12.75">
      <c r="A527" s="1"/>
      <c r="B527" s="62"/>
      <c r="N527" s="37">
        <f t="shared" si="148"/>
        <v>1</v>
      </c>
      <c r="V527" s="39">
        <f t="shared" si="137"/>
      </c>
      <c r="W527" s="39">
        <f t="shared" si="138"/>
      </c>
      <c r="X527" s="39">
        <f t="shared" si="139"/>
      </c>
      <c r="Y527" s="39">
        <f t="shared" si="140"/>
      </c>
      <c r="Z527" s="39">
        <f t="shared" si="141"/>
      </c>
      <c r="AA527" s="39">
        <f t="shared" si="142"/>
      </c>
      <c r="AB527" s="39">
        <f t="shared" si="143"/>
      </c>
      <c r="AC527" s="39">
        <f t="shared" si="144"/>
      </c>
      <c r="AD527" s="39">
        <f t="shared" si="145"/>
      </c>
      <c r="AE527" s="39">
        <f t="shared" si="146"/>
      </c>
      <c r="AF527" s="39"/>
      <c r="AX527" s="2">
        <v>0.027496871852778708</v>
      </c>
      <c r="AY527" s="39">
        <f t="shared" si="149"/>
        <v>-0.16011979241600507</v>
      </c>
      <c r="BA527" s="2">
        <f t="shared" si="147"/>
        <v>-0.1609551276182338</v>
      </c>
      <c r="BB527" s="37">
        <f t="shared" si="150"/>
        <v>10</v>
      </c>
      <c r="BD527" s="37">
        <f t="shared" si="152"/>
        <v>15.092990000000261</v>
      </c>
      <c r="BE527" s="2">
        <f t="shared" si="151"/>
        <v>0.1562541911225076</v>
      </c>
    </row>
    <row r="528" spans="1:57" ht="12.75">
      <c r="A528" s="1"/>
      <c r="B528" s="62"/>
      <c r="N528" s="37">
        <f t="shared" si="148"/>
        <v>1</v>
      </c>
      <c r="V528" s="39">
        <f t="shared" si="137"/>
      </c>
      <c r="W528" s="39">
        <f t="shared" si="138"/>
      </c>
      <c r="X528" s="39">
        <f t="shared" si="139"/>
      </c>
      <c r="Y528" s="39">
        <f t="shared" si="140"/>
      </c>
      <c r="Z528" s="39">
        <f t="shared" si="141"/>
      </c>
      <c r="AA528" s="39">
        <f t="shared" si="142"/>
      </c>
      <c r="AB528" s="39">
        <f t="shared" si="143"/>
      </c>
      <c r="AC528" s="39">
        <f t="shared" si="144"/>
      </c>
      <c r="AD528" s="39">
        <f t="shared" si="145"/>
      </c>
      <c r="AE528" s="39">
        <f t="shared" si="146"/>
      </c>
      <c r="AF528" s="39"/>
      <c r="AX528" s="2">
        <v>-0.0284636982329783</v>
      </c>
      <c r="AY528" s="39">
        <f t="shared" si="149"/>
        <v>-0.17344373767451865</v>
      </c>
      <c r="BA528" s="2">
        <f t="shared" si="147"/>
        <v>-0.1609551276182338</v>
      </c>
      <c r="BB528" s="37">
        <f t="shared" si="150"/>
        <v>10</v>
      </c>
      <c r="BD528" s="37">
        <f t="shared" si="152"/>
        <v>15.108137600000262</v>
      </c>
      <c r="BE528" s="2">
        <f t="shared" si="151"/>
        <v>0.15611081559449325</v>
      </c>
    </row>
    <row r="529" spans="1:57" ht="12.75">
      <c r="A529" s="1"/>
      <c r="B529" s="62"/>
      <c r="N529" s="37">
        <f t="shared" si="148"/>
        <v>1</v>
      </c>
      <c r="V529" s="39">
        <f t="shared" si="137"/>
      </c>
      <c r="W529" s="39">
        <f t="shared" si="138"/>
      </c>
      <c r="X529" s="39">
        <f t="shared" si="139"/>
      </c>
      <c r="Y529" s="39">
        <f t="shared" si="140"/>
      </c>
      <c r="Z529" s="39">
        <f t="shared" si="141"/>
      </c>
      <c r="AA529" s="39">
        <f t="shared" si="142"/>
      </c>
      <c r="AB529" s="39">
        <f t="shared" si="143"/>
      </c>
      <c r="AC529" s="39">
        <f t="shared" si="144"/>
      </c>
      <c r="AD529" s="39">
        <f t="shared" si="145"/>
      </c>
      <c r="AE529" s="39">
        <f t="shared" si="146"/>
      </c>
      <c r="AF529" s="39"/>
      <c r="AX529" s="2">
        <v>0.029485457930234688</v>
      </c>
      <c r="AY529" s="39">
        <f t="shared" si="149"/>
        <v>-0.15964631954042033</v>
      </c>
      <c r="BA529" s="2">
        <f t="shared" si="147"/>
        <v>-0.1609551276182338</v>
      </c>
      <c r="BB529" s="37">
        <f t="shared" si="150"/>
        <v>10</v>
      </c>
      <c r="BD529" s="37">
        <f t="shared" si="152"/>
        <v>15.123285200000263</v>
      </c>
      <c r="BE529" s="2">
        <f t="shared" si="151"/>
        <v>0.15596195689330633</v>
      </c>
    </row>
    <row r="530" spans="1:57" ht="12.75">
      <c r="A530" s="1"/>
      <c r="B530" s="62"/>
      <c r="N530" s="37">
        <f t="shared" si="148"/>
        <v>1</v>
      </c>
      <c r="V530" s="39">
        <f t="shared" si="137"/>
      </c>
      <c r="W530" s="39">
        <f t="shared" si="138"/>
      </c>
      <c r="X530" s="39">
        <f t="shared" si="139"/>
      </c>
      <c r="Y530" s="39">
        <f t="shared" si="140"/>
      </c>
      <c r="Z530" s="39">
        <f t="shared" si="141"/>
      </c>
      <c r="AA530" s="39">
        <f t="shared" si="142"/>
      </c>
      <c r="AB530" s="39">
        <f t="shared" si="143"/>
      </c>
      <c r="AC530" s="39">
        <f t="shared" si="144"/>
      </c>
      <c r="AD530" s="39">
        <f t="shared" si="145"/>
      </c>
      <c r="AE530" s="39">
        <f t="shared" si="146"/>
      </c>
      <c r="AF530" s="39"/>
      <c r="AX530" s="2">
        <v>0.01875881221961119</v>
      </c>
      <c r="AY530" s="39">
        <f t="shared" si="149"/>
        <v>-0.1622002828048545</v>
      </c>
      <c r="BA530" s="2">
        <f t="shared" si="147"/>
        <v>-0.1609551276182338</v>
      </c>
      <c r="BB530" s="37">
        <f t="shared" si="150"/>
        <v>10</v>
      </c>
      <c r="BD530" s="37">
        <f t="shared" si="152"/>
        <v>15.138432800000263</v>
      </c>
      <c r="BE530" s="2">
        <f t="shared" si="151"/>
        <v>0.15580763095992348</v>
      </c>
    </row>
    <row r="531" spans="1:57" ht="12.75">
      <c r="A531" s="1"/>
      <c r="B531" s="62"/>
      <c r="N531" s="37">
        <f t="shared" si="148"/>
        <v>1</v>
      </c>
      <c r="V531" s="39">
        <f t="shared" si="137"/>
      </c>
      <c r="W531" s="39">
        <f t="shared" si="138"/>
      </c>
      <c r="X531" s="39">
        <f t="shared" si="139"/>
      </c>
      <c r="Y531" s="39">
        <f t="shared" si="140"/>
      </c>
      <c r="Z531" s="39">
        <f t="shared" si="141"/>
      </c>
      <c r="AA531" s="39">
        <f t="shared" si="142"/>
      </c>
      <c r="AB531" s="39">
        <f t="shared" si="143"/>
      </c>
      <c r="AC531" s="39">
        <f t="shared" si="144"/>
      </c>
      <c r="AD531" s="39">
        <f t="shared" si="145"/>
      </c>
      <c r="AE531" s="39">
        <f t="shared" si="146"/>
      </c>
      <c r="AF531" s="39"/>
      <c r="AX531" s="2">
        <v>-0.028399609363078705</v>
      </c>
      <c r="AY531" s="39">
        <f t="shared" si="149"/>
        <v>-0.17342847841978065</v>
      </c>
      <c r="BA531" s="2">
        <f t="shared" si="147"/>
        <v>-0.1609551276182338</v>
      </c>
      <c r="BB531" s="37">
        <f t="shared" si="150"/>
        <v>10</v>
      </c>
      <c r="BD531" s="37">
        <f t="shared" si="152"/>
        <v>15.153580400000264</v>
      </c>
      <c r="BE531" s="2">
        <f t="shared" si="151"/>
        <v>0.15564785430999598</v>
      </c>
    </row>
    <row r="532" spans="1:57" ht="12.75">
      <c r="A532" s="1"/>
      <c r="B532" s="62"/>
      <c r="N532" s="37">
        <f t="shared" si="148"/>
        <v>1</v>
      </c>
      <c r="V532" s="39">
        <f t="shared" si="137"/>
      </c>
      <c r="W532" s="39">
        <f t="shared" si="138"/>
      </c>
      <c r="X532" s="39">
        <f t="shared" si="139"/>
      </c>
      <c r="Y532" s="39">
        <f t="shared" si="140"/>
      </c>
      <c r="Z532" s="39">
        <f t="shared" si="141"/>
      </c>
      <c r="AA532" s="39">
        <f t="shared" si="142"/>
      </c>
      <c r="AB532" s="39">
        <f t="shared" si="143"/>
      </c>
      <c r="AC532" s="39">
        <f t="shared" si="144"/>
      </c>
      <c r="AD532" s="39">
        <f t="shared" si="145"/>
      </c>
      <c r="AE532" s="39">
        <f t="shared" si="146"/>
      </c>
      <c r="AF532" s="39"/>
      <c r="AX532" s="2">
        <v>-0.008944059572130496</v>
      </c>
      <c r="AY532" s="39">
        <f t="shared" si="149"/>
        <v>-0.1687962046600311</v>
      </c>
      <c r="BA532" s="2">
        <f t="shared" si="147"/>
        <v>-0.1609551276182338</v>
      </c>
      <c r="BB532" s="37">
        <f t="shared" si="150"/>
        <v>10</v>
      </c>
      <c r="BD532" s="37">
        <f t="shared" si="152"/>
        <v>15.168728000000264</v>
      </c>
      <c r="BE532" s="2">
        <f t="shared" si="151"/>
        <v>0.1554826440309045</v>
      </c>
    </row>
    <row r="533" spans="1:57" ht="12.75">
      <c r="A533" s="1"/>
      <c r="B533" s="62"/>
      <c r="N533" s="37">
        <f t="shared" si="148"/>
        <v>1</v>
      </c>
      <c r="V533" s="39">
        <f t="shared" si="137"/>
      </c>
      <c r="W533" s="39">
        <f t="shared" si="138"/>
      </c>
      <c r="X533" s="39">
        <f t="shared" si="139"/>
      </c>
      <c r="Y533" s="39">
        <f t="shared" si="140"/>
      </c>
      <c r="Z533" s="39">
        <f t="shared" si="141"/>
      </c>
      <c r="AA533" s="39">
        <f t="shared" si="142"/>
      </c>
      <c r="AB533" s="39">
        <f t="shared" si="143"/>
      </c>
      <c r="AC533" s="39">
        <f t="shared" si="144"/>
      </c>
      <c r="AD533" s="39">
        <f t="shared" si="145"/>
      </c>
      <c r="AE533" s="39">
        <f t="shared" si="146"/>
      </c>
      <c r="AF533" s="39"/>
      <c r="AX533" s="2">
        <v>0.028831751457258824</v>
      </c>
      <c r="AY533" s="39">
        <f t="shared" si="149"/>
        <v>-0.1598019639387479</v>
      </c>
      <c r="BA533" s="2">
        <f t="shared" si="147"/>
        <v>-0.1609551276182338</v>
      </c>
      <c r="BB533" s="37">
        <f t="shared" si="150"/>
        <v>10</v>
      </c>
      <c r="BD533" s="37">
        <f t="shared" si="152"/>
        <v>15.183875600000265</v>
      </c>
      <c r="BE533" s="2">
        <f t="shared" si="151"/>
        <v>0.1553120177787132</v>
      </c>
    </row>
    <row r="534" spans="1:57" ht="12.75">
      <c r="A534" s="1"/>
      <c r="B534" s="62"/>
      <c r="N534" s="37">
        <f t="shared" si="148"/>
        <v>1</v>
      </c>
      <c r="V534" s="39">
        <f t="shared" si="137"/>
      </c>
      <c r="W534" s="39">
        <f t="shared" si="138"/>
      </c>
      <c r="X534" s="39">
        <f t="shared" si="139"/>
      </c>
      <c r="Y534" s="39">
        <f t="shared" si="140"/>
      </c>
      <c r="Z534" s="39">
        <f t="shared" si="141"/>
      </c>
      <c r="AA534" s="39">
        <f t="shared" si="142"/>
      </c>
      <c r="AB534" s="39">
        <f t="shared" si="143"/>
      </c>
      <c r="AC534" s="39">
        <f t="shared" si="144"/>
      </c>
      <c r="AD534" s="39">
        <f t="shared" si="145"/>
      </c>
      <c r="AE534" s="39">
        <f t="shared" si="146"/>
      </c>
      <c r="AF534" s="39"/>
      <c r="AX534" s="2">
        <v>-0.013179418317209386</v>
      </c>
      <c r="AY534" s="39">
        <f t="shared" si="149"/>
        <v>-0.1698046234088594</v>
      </c>
      <c r="BA534" s="2">
        <f t="shared" si="147"/>
        <v>-0.1609551276182338</v>
      </c>
      <c r="BB534" s="37">
        <f t="shared" si="150"/>
        <v>10</v>
      </c>
      <c r="BD534" s="37">
        <f t="shared" si="152"/>
        <v>15.199023200000266</v>
      </c>
      <c r="BE534" s="2">
        <f t="shared" si="151"/>
        <v>0.15513599377502538</v>
      </c>
    </row>
    <row r="535" spans="1:57" ht="12.75">
      <c r="A535" s="1"/>
      <c r="B535" s="62"/>
      <c r="N535" s="37">
        <f t="shared" si="148"/>
        <v>1</v>
      </c>
      <c r="V535" s="39">
        <f t="shared" si="137"/>
      </c>
      <c r="W535" s="39">
        <f t="shared" si="138"/>
      </c>
      <c r="X535" s="39">
        <f t="shared" si="139"/>
      </c>
      <c r="Y535" s="39">
        <f t="shared" si="140"/>
      </c>
      <c r="Z535" s="39">
        <f t="shared" si="141"/>
      </c>
      <c r="AA535" s="39">
        <f t="shared" si="142"/>
      </c>
      <c r="AB535" s="39">
        <f t="shared" si="143"/>
      </c>
      <c r="AC535" s="39">
        <f t="shared" si="144"/>
      </c>
      <c r="AD535" s="39">
        <f t="shared" si="145"/>
      </c>
      <c r="AE535" s="39">
        <f t="shared" si="146"/>
      </c>
      <c r="AF535" s="39"/>
      <c r="AX535" s="2">
        <v>-0.010310068056276132</v>
      </c>
      <c r="AY535" s="39">
        <f t="shared" si="149"/>
        <v>-0.16912144477530386</v>
      </c>
      <c r="BA535" s="2">
        <f t="shared" si="147"/>
        <v>-0.1609551276182338</v>
      </c>
      <c r="BB535" s="37">
        <f t="shared" si="150"/>
        <v>10</v>
      </c>
      <c r="BD535" s="37">
        <f t="shared" si="152"/>
        <v>15.214170800000266</v>
      </c>
      <c r="BE535" s="2">
        <f t="shared" si="151"/>
        <v>0.15495459080374027</v>
      </c>
    </row>
    <row r="536" spans="1:57" ht="12.75">
      <c r="A536" s="1"/>
      <c r="B536" s="62"/>
      <c r="N536" s="37">
        <f t="shared" si="148"/>
        <v>1</v>
      </c>
      <c r="V536" s="39">
        <f t="shared" si="137"/>
      </c>
      <c r="W536" s="39">
        <f t="shared" si="138"/>
      </c>
      <c r="X536" s="39">
        <f t="shared" si="139"/>
      </c>
      <c r="Y536" s="39">
        <f t="shared" si="140"/>
      </c>
      <c r="Z536" s="39">
        <f t="shared" si="141"/>
      </c>
      <c r="AA536" s="39">
        <f t="shared" si="142"/>
      </c>
      <c r="AB536" s="39">
        <f t="shared" si="143"/>
      </c>
      <c r="AC536" s="39">
        <f t="shared" si="144"/>
      </c>
      <c r="AD536" s="39">
        <f t="shared" si="145"/>
      </c>
      <c r="AE536" s="39">
        <f t="shared" si="146"/>
      </c>
      <c r="AF536" s="39"/>
      <c r="AX536" s="2">
        <v>-0.011807916501358075</v>
      </c>
      <c r="AY536" s="39">
        <f t="shared" si="149"/>
        <v>-0.16947807535746623</v>
      </c>
      <c r="BA536" s="2">
        <f t="shared" si="147"/>
        <v>-0.1609551276182338</v>
      </c>
      <c r="BB536" s="37">
        <f t="shared" si="150"/>
        <v>10</v>
      </c>
      <c r="BD536" s="37">
        <f t="shared" si="152"/>
        <v>15.229318400000267</v>
      </c>
      <c r="BE536" s="2">
        <f t="shared" si="151"/>
        <v>0.15476782820771243</v>
      </c>
    </row>
    <row r="537" spans="1:57" ht="12.75">
      <c r="A537" s="1"/>
      <c r="B537" s="62"/>
      <c r="N537" s="37">
        <f t="shared" si="148"/>
        <v>1</v>
      </c>
      <c r="V537" s="39">
        <f t="shared" si="137"/>
      </c>
      <c r="W537" s="39">
        <f t="shared" si="138"/>
      </c>
      <c r="X537" s="39">
        <f t="shared" si="139"/>
      </c>
      <c r="Y537" s="39">
        <f t="shared" si="140"/>
      </c>
      <c r="Z537" s="39">
        <f t="shared" si="141"/>
      </c>
      <c r="AA537" s="39">
        <f t="shared" si="142"/>
      </c>
      <c r="AB537" s="39">
        <f t="shared" si="143"/>
      </c>
      <c r="AC537" s="39">
        <f t="shared" si="144"/>
      </c>
      <c r="AD537" s="39">
        <f t="shared" si="145"/>
      </c>
      <c r="AE537" s="39">
        <f t="shared" si="146"/>
      </c>
      <c r="AF537" s="39"/>
      <c r="AX537" s="2">
        <v>0.008480788598284855</v>
      </c>
      <c r="AY537" s="39">
        <f t="shared" si="149"/>
        <v>-0.16464743128612266</v>
      </c>
      <c r="BA537" s="2">
        <f t="shared" si="147"/>
        <v>-0.1609551276182338</v>
      </c>
      <c r="BB537" s="37">
        <f t="shared" si="150"/>
        <v>10</v>
      </c>
      <c r="BD537" s="37">
        <f t="shared" si="152"/>
        <v>15.244466000000267</v>
      </c>
      <c r="BE537" s="2">
        <f t="shared" si="151"/>
        <v>0.15457572588531474</v>
      </c>
    </row>
    <row r="538" spans="1:57" ht="12.75">
      <c r="A538" s="1"/>
      <c r="B538" s="62"/>
      <c r="N538" s="37">
        <f t="shared" si="148"/>
        <v>1</v>
      </c>
      <c r="V538" s="39">
        <f t="shared" si="137"/>
      </c>
      <c r="W538" s="39">
        <f t="shared" si="138"/>
      </c>
      <c r="X538" s="39">
        <f t="shared" si="139"/>
      </c>
      <c r="Y538" s="39">
        <f t="shared" si="140"/>
      </c>
      <c r="Z538" s="39">
        <f t="shared" si="141"/>
      </c>
      <c r="AA538" s="39">
        <f t="shared" si="142"/>
      </c>
      <c r="AB538" s="39">
        <f t="shared" si="143"/>
      </c>
      <c r="AC538" s="39">
        <f t="shared" si="144"/>
      </c>
      <c r="AD538" s="39">
        <f t="shared" si="145"/>
      </c>
      <c r="AE538" s="39">
        <f t="shared" si="146"/>
      </c>
      <c r="AF538" s="39"/>
      <c r="AX538" s="2">
        <v>-0.0011288796655171372</v>
      </c>
      <c r="AY538" s="39">
        <f t="shared" si="149"/>
        <v>-0.16693544753940887</v>
      </c>
      <c r="BA538" s="2">
        <f t="shared" si="147"/>
        <v>-0.1609551276182338</v>
      </c>
      <c r="BB538" s="37">
        <f t="shared" si="150"/>
        <v>10</v>
      </c>
      <c r="BD538" s="37">
        <f t="shared" si="152"/>
        <v>15.259613600000268</v>
      </c>
      <c r="BE538" s="2">
        <f t="shared" si="151"/>
        <v>0.15437830428690502</v>
      </c>
    </row>
    <row r="539" spans="1:57" ht="12.75">
      <c r="A539" s="1"/>
      <c r="B539" s="62"/>
      <c r="N539" s="37">
        <f t="shared" si="148"/>
        <v>1</v>
      </c>
      <c r="V539" s="39">
        <f t="shared" si="137"/>
      </c>
      <c r="W539" s="39">
        <f t="shared" si="138"/>
      </c>
      <c r="X539" s="39">
        <f t="shared" si="139"/>
      </c>
      <c r="Y539" s="39">
        <f t="shared" si="140"/>
      </c>
      <c r="Z539" s="39">
        <f t="shared" si="141"/>
      </c>
      <c r="AA539" s="39">
        <f t="shared" si="142"/>
      </c>
      <c r="AB539" s="39">
        <f t="shared" si="143"/>
      </c>
      <c r="AC539" s="39">
        <f t="shared" si="144"/>
      </c>
      <c r="AD539" s="39">
        <f t="shared" si="145"/>
      </c>
      <c r="AE539" s="39">
        <f t="shared" si="146"/>
      </c>
      <c r="AF539" s="39"/>
      <c r="AX539" s="2">
        <v>0.027994933927426982</v>
      </c>
      <c r="AY539" s="39">
        <f t="shared" si="149"/>
        <v>-0.1600012062077555</v>
      </c>
      <c r="BA539" s="2">
        <f t="shared" si="147"/>
        <v>-0.1609551276182338</v>
      </c>
      <c r="BB539" s="37">
        <f t="shared" si="150"/>
        <v>10</v>
      </c>
      <c r="BD539" s="37">
        <f t="shared" si="152"/>
        <v>15.274761200000269</v>
      </c>
      <c r="BE539" s="2">
        <f t="shared" si="151"/>
        <v>0.15417558441119822</v>
      </c>
    </row>
    <row r="540" spans="1:57" ht="12.75">
      <c r="A540" s="1"/>
      <c r="B540" s="62"/>
      <c r="N540" s="37">
        <f t="shared" si="148"/>
        <v>1</v>
      </c>
      <c r="V540" s="39">
        <f t="shared" si="137"/>
      </c>
      <c r="W540" s="39">
        <f t="shared" si="138"/>
      </c>
      <c r="X540" s="39">
        <f t="shared" si="139"/>
      </c>
      <c r="Y540" s="39">
        <f t="shared" si="140"/>
      </c>
      <c r="Z540" s="39">
        <f t="shared" si="141"/>
      </c>
      <c r="AA540" s="39">
        <f t="shared" si="142"/>
      </c>
      <c r="AB540" s="39">
        <f t="shared" si="143"/>
      </c>
      <c r="AC540" s="39">
        <f t="shared" si="144"/>
      </c>
      <c r="AD540" s="39">
        <f t="shared" si="145"/>
      </c>
      <c r="AE540" s="39">
        <f t="shared" si="146"/>
      </c>
      <c r="AF540" s="39"/>
      <c r="AX540" s="2">
        <v>-0.012474440748313852</v>
      </c>
      <c r="AY540" s="39">
        <f t="shared" si="149"/>
        <v>-0.1696367716067414</v>
      </c>
      <c r="BA540" s="2">
        <f t="shared" si="147"/>
        <v>-0.1609551276182338</v>
      </c>
      <c r="BB540" s="37">
        <f t="shared" si="150"/>
        <v>10</v>
      </c>
      <c r="BD540" s="37">
        <f t="shared" si="152"/>
        <v>15.28990880000027</v>
      </c>
      <c r="BE540" s="2">
        <f t="shared" si="151"/>
        <v>0.153967587801544</v>
      </c>
    </row>
    <row r="541" spans="1:57" ht="12.75">
      <c r="A541" s="1"/>
      <c r="B541" s="62"/>
      <c r="N541" s="37">
        <f t="shared" si="148"/>
        <v>1</v>
      </c>
      <c r="V541" s="39">
        <f t="shared" si="137"/>
      </c>
      <c r="W541" s="39">
        <f t="shared" si="138"/>
      </c>
      <c r="X541" s="39">
        <f t="shared" si="139"/>
      </c>
      <c r="Y541" s="39">
        <f t="shared" si="140"/>
      </c>
      <c r="Z541" s="39">
        <f t="shared" si="141"/>
      </c>
      <c r="AA541" s="39">
        <f t="shared" si="142"/>
      </c>
      <c r="AB541" s="39">
        <f t="shared" si="143"/>
      </c>
      <c r="AC541" s="39">
        <f t="shared" si="144"/>
      </c>
      <c r="AD541" s="39">
        <f t="shared" si="145"/>
      </c>
      <c r="AE541" s="39">
        <f t="shared" si="146"/>
      </c>
      <c r="AF541" s="39"/>
      <c r="AX541" s="2">
        <v>-0.02511642811365093</v>
      </c>
      <c r="AY541" s="39">
        <f t="shared" si="149"/>
        <v>-0.17264676859848835</v>
      </c>
      <c r="BA541" s="2">
        <f t="shared" si="147"/>
        <v>-0.1609551276182338</v>
      </c>
      <c r="BB541" s="37">
        <f t="shared" si="150"/>
        <v>10</v>
      </c>
      <c r="BD541" s="37">
        <f t="shared" si="152"/>
        <v>15.30505640000027</v>
      </c>
      <c r="BE541" s="2">
        <f t="shared" si="151"/>
        <v>0.15375433654211162</v>
      </c>
    </row>
    <row r="542" spans="1:57" ht="12.75">
      <c r="A542" s="1"/>
      <c r="B542" s="62"/>
      <c r="N542" s="37">
        <f t="shared" si="148"/>
        <v>1</v>
      </c>
      <c r="V542" s="39">
        <f t="shared" si="137"/>
      </c>
      <c r="W542" s="39">
        <f t="shared" si="138"/>
      </c>
      <c r="X542" s="39">
        <f t="shared" si="139"/>
      </c>
      <c r="Y542" s="39">
        <f t="shared" si="140"/>
      </c>
      <c r="Z542" s="39">
        <f t="shared" si="141"/>
      </c>
      <c r="AA542" s="39">
        <f t="shared" si="142"/>
      </c>
      <c r="AB542" s="39">
        <f t="shared" si="143"/>
      </c>
      <c r="AC542" s="39">
        <f t="shared" si="144"/>
      </c>
      <c r="AD542" s="39">
        <f t="shared" si="145"/>
      </c>
      <c r="AE542" s="39">
        <f t="shared" si="146"/>
      </c>
      <c r="AF542" s="39"/>
      <c r="AX542" s="2">
        <v>0.005009002960295418</v>
      </c>
      <c r="AY542" s="39">
        <f t="shared" si="149"/>
        <v>-0.16547404691421538</v>
      </c>
      <c r="BA542" s="2">
        <f t="shared" si="147"/>
        <v>-0.1609551276182338</v>
      </c>
      <c r="BB542" s="37">
        <f t="shared" si="150"/>
        <v>10</v>
      </c>
      <c r="BD542" s="37">
        <f t="shared" si="152"/>
        <v>15.32020400000027</v>
      </c>
      <c r="BE542" s="2">
        <f t="shared" si="151"/>
        <v>0.15353585325398245</v>
      </c>
    </row>
    <row r="543" spans="1:57" ht="12.75">
      <c r="A543" s="1"/>
      <c r="B543" s="62"/>
      <c r="N543" s="37">
        <f t="shared" si="148"/>
        <v>1</v>
      </c>
      <c r="V543" s="39">
        <f t="shared" si="137"/>
      </c>
      <c r="W543" s="39">
        <f t="shared" si="138"/>
      </c>
      <c r="X543" s="39">
        <f t="shared" si="139"/>
      </c>
      <c r="Y543" s="39">
        <f t="shared" si="140"/>
      </c>
      <c r="Z543" s="39">
        <f t="shared" si="141"/>
      </c>
      <c r="AA543" s="39">
        <f t="shared" si="142"/>
      </c>
      <c r="AB543" s="39">
        <f t="shared" si="143"/>
      </c>
      <c r="AC543" s="39">
        <f t="shared" si="144"/>
      </c>
      <c r="AD543" s="39">
        <f t="shared" si="145"/>
      </c>
      <c r="AE543" s="39">
        <f t="shared" si="146"/>
      </c>
      <c r="AF543" s="39"/>
      <c r="AX543" s="2">
        <v>-0.002114017151402324</v>
      </c>
      <c r="AY543" s="39">
        <f t="shared" si="149"/>
        <v>-0.16717000408366725</v>
      </c>
      <c r="BA543" s="2">
        <f t="shared" si="147"/>
        <v>-0.1609551276182338</v>
      </c>
      <c r="BB543" s="37">
        <f t="shared" si="150"/>
        <v>10</v>
      </c>
      <c r="BD543" s="37">
        <f t="shared" si="152"/>
        <v>15.335351600000271</v>
      </c>
      <c r="BE543" s="2">
        <f t="shared" si="151"/>
        <v>0.15331216109115114</v>
      </c>
    </row>
    <row r="544" spans="1:57" ht="12.75">
      <c r="A544" s="1"/>
      <c r="B544" s="62"/>
      <c r="N544" s="37">
        <f t="shared" si="148"/>
        <v>1</v>
      </c>
      <c r="V544" s="39">
        <f t="shared" si="137"/>
      </c>
      <c r="W544" s="39">
        <f t="shared" si="138"/>
      </c>
      <c r="X544" s="39">
        <f t="shared" si="139"/>
      </c>
      <c r="Y544" s="39">
        <f t="shared" si="140"/>
      </c>
      <c r="Z544" s="39">
        <f t="shared" si="141"/>
      </c>
      <c r="AA544" s="39">
        <f t="shared" si="142"/>
      </c>
      <c r="AB544" s="39">
        <f t="shared" si="143"/>
      </c>
      <c r="AC544" s="39">
        <f t="shared" si="144"/>
      </c>
      <c r="AD544" s="39">
        <f t="shared" si="145"/>
      </c>
      <c r="AE544" s="39">
        <f t="shared" si="146"/>
      </c>
      <c r="AF544" s="39"/>
      <c r="AX544" s="2">
        <v>-0.020068056276131473</v>
      </c>
      <c r="AY544" s="39">
        <f t="shared" si="149"/>
        <v>-0.17144477530384084</v>
      </c>
      <c r="BA544" s="2">
        <f t="shared" si="147"/>
        <v>-0.1609551276182338</v>
      </c>
      <c r="BB544" s="37">
        <f t="shared" si="150"/>
        <v>10</v>
      </c>
      <c r="BD544" s="37">
        <f t="shared" si="152"/>
        <v>15.350499200000272</v>
      </c>
      <c r="BE544" s="2">
        <f t="shared" si="151"/>
        <v>0.1530832837364367</v>
      </c>
    </row>
    <row r="545" spans="1:57" ht="12.75">
      <c r="A545" s="1"/>
      <c r="B545" s="62"/>
      <c r="N545" s="37">
        <f t="shared" si="148"/>
        <v>1</v>
      </c>
      <c r="V545" s="39">
        <f t="shared" si="137"/>
      </c>
      <c r="W545" s="39">
        <f t="shared" si="138"/>
      </c>
      <c r="X545" s="39">
        <f t="shared" si="139"/>
      </c>
      <c r="Y545" s="39">
        <f t="shared" si="140"/>
      </c>
      <c r="Z545" s="39">
        <f t="shared" si="141"/>
      </c>
      <c r="AA545" s="39">
        <f t="shared" si="142"/>
      </c>
      <c r="AB545" s="39">
        <f t="shared" si="143"/>
      </c>
      <c r="AC545" s="39">
        <f t="shared" si="144"/>
      </c>
      <c r="AD545" s="39">
        <f t="shared" si="145"/>
      </c>
      <c r="AE545" s="39">
        <f t="shared" si="146"/>
      </c>
      <c r="AF545" s="39"/>
      <c r="AX545" s="2">
        <v>-0.02956053346354564</v>
      </c>
      <c r="AY545" s="39">
        <f t="shared" si="149"/>
        <v>-0.17370488891989183</v>
      </c>
      <c r="BA545" s="2">
        <f t="shared" si="147"/>
        <v>-0.1609551276182338</v>
      </c>
      <c r="BB545" s="37">
        <f t="shared" si="150"/>
        <v>10</v>
      </c>
      <c r="BD545" s="37">
        <f t="shared" si="152"/>
        <v>15.365646800000272</v>
      </c>
      <c r="BE545" s="2">
        <f t="shared" si="151"/>
        <v>0.1528492453973043</v>
      </c>
    </row>
    <row r="546" spans="1:57" ht="12.75">
      <c r="A546" s="1"/>
      <c r="B546" s="62"/>
      <c r="N546" s="37">
        <f t="shared" si="148"/>
        <v>1</v>
      </c>
      <c r="V546" s="39">
        <f t="shared" si="137"/>
      </c>
      <c r="W546" s="39">
        <f t="shared" si="138"/>
      </c>
      <c r="X546" s="39">
        <f t="shared" si="139"/>
      </c>
      <c r="Y546" s="39">
        <f t="shared" si="140"/>
      </c>
      <c r="Z546" s="39">
        <f t="shared" si="141"/>
      </c>
      <c r="AA546" s="39">
        <f t="shared" si="142"/>
      </c>
      <c r="AB546" s="39">
        <f t="shared" si="143"/>
      </c>
      <c r="AC546" s="39">
        <f t="shared" si="144"/>
      </c>
      <c r="AD546" s="39">
        <f t="shared" si="145"/>
      </c>
      <c r="AE546" s="39">
        <f t="shared" si="146"/>
      </c>
      <c r="AF546" s="39"/>
      <c r="AX546" s="2">
        <v>-0.01706503494369335</v>
      </c>
      <c r="AY546" s="39">
        <f t="shared" si="149"/>
        <v>-0.1707297702246889</v>
      </c>
      <c r="BA546" s="2">
        <f t="shared" si="147"/>
        <v>-0.1609551276182338</v>
      </c>
      <c r="BB546" s="37">
        <f t="shared" si="150"/>
        <v>10</v>
      </c>
      <c r="BD546" s="37">
        <f t="shared" si="152"/>
        <v>15.380794400000273</v>
      </c>
      <c r="BE546" s="2">
        <f t="shared" si="151"/>
        <v>0.15261007080159888</v>
      </c>
    </row>
    <row r="547" spans="1:57" ht="12.75">
      <c r="A547" s="1"/>
      <c r="B547" s="62"/>
      <c r="N547" s="37">
        <f t="shared" si="148"/>
        <v>1</v>
      </c>
      <c r="V547" s="39">
        <f t="shared" si="137"/>
      </c>
      <c r="W547" s="39">
        <f t="shared" si="138"/>
      </c>
      <c r="X547" s="39">
        <f t="shared" si="139"/>
      </c>
      <c r="Y547" s="39">
        <f t="shared" si="140"/>
      </c>
      <c r="Z547" s="39">
        <f t="shared" si="141"/>
      </c>
      <c r="AA547" s="39">
        <f t="shared" si="142"/>
      </c>
      <c r="AB547" s="39">
        <f t="shared" si="143"/>
      </c>
      <c r="AC547" s="39">
        <f t="shared" si="144"/>
      </c>
      <c r="AD547" s="39">
        <f t="shared" si="145"/>
      </c>
      <c r="AE547" s="39">
        <f t="shared" si="146"/>
      </c>
      <c r="AF547" s="39"/>
      <c r="AX547" s="2">
        <v>-0.0184804834131901</v>
      </c>
      <c r="AY547" s="39">
        <f t="shared" si="149"/>
        <v>-0.17106678176504528</v>
      </c>
      <c r="BA547" s="2">
        <f t="shared" si="147"/>
        <v>-0.1609551276182338</v>
      </c>
      <c r="BB547" s="37">
        <f t="shared" si="150"/>
        <v>10</v>
      </c>
      <c r="BD547" s="37">
        <f t="shared" si="152"/>
        <v>15.395942000000273</v>
      </c>
      <c r="BE547" s="2">
        <f t="shared" si="151"/>
        <v>0.15236578519319158</v>
      </c>
    </row>
    <row r="548" spans="1:57" ht="12.75">
      <c r="A548" s="1"/>
      <c r="B548" s="62"/>
      <c r="N548" s="37">
        <f t="shared" si="148"/>
        <v>1</v>
      </c>
      <c r="V548" s="39">
        <f t="shared" si="137"/>
      </c>
      <c r="W548" s="39">
        <f t="shared" si="138"/>
      </c>
      <c r="X548" s="39">
        <f t="shared" si="139"/>
      </c>
      <c r="Y548" s="39">
        <f t="shared" si="140"/>
      </c>
      <c r="Z548" s="39">
        <f t="shared" si="141"/>
      </c>
      <c r="AA548" s="39">
        <f t="shared" si="142"/>
      </c>
      <c r="AB548" s="39">
        <f t="shared" si="143"/>
      </c>
      <c r="AC548" s="39">
        <f t="shared" si="144"/>
      </c>
      <c r="AD548" s="39">
        <f t="shared" si="145"/>
      </c>
      <c r="AE548" s="39">
        <f t="shared" si="146"/>
      </c>
      <c r="AF548" s="39"/>
      <c r="AX548" s="2">
        <v>0.003155919064912867</v>
      </c>
      <c r="AY548" s="39">
        <f t="shared" si="149"/>
        <v>-0.16591525736549695</v>
      </c>
      <c r="BA548" s="2">
        <f t="shared" si="147"/>
        <v>-0.1609551276182338</v>
      </c>
      <c r="BB548" s="37">
        <f t="shared" si="150"/>
        <v>10</v>
      </c>
      <c r="BD548" s="37">
        <f t="shared" si="152"/>
        <v>15.411089600000274</v>
      </c>
      <c r="BE548" s="2">
        <f t="shared" si="151"/>
        <v>0.15211641432754008</v>
      </c>
    </row>
    <row r="549" spans="1:57" ht="12.75">
      <c r="A549" s="1"/>
      <c r="B549" s="62"/>
      <c r="N549" s="37">
        <f t="shared" si="148"/>
        <v>1</v>
      </c>
      <c r="V549" s="39">
        <f t="shared" si="137"/>
      </c>
      <c r="W549" s="39">
        <f t="shared" si="138"/>
      </c>
      <c r="X549" s="39">
        <f t="shared" si="139"/>
      </c>
      <c r="Y549" s="39">
        <f t="shared" si="140"/>
      </c>
      <c r="Z549" s="39">
        <f t="shared" si="141"/>
      </c>
      <c r="AA549" s="39">
        <f t="shared" si="142"/>
      </c>
      <c r="AB549" s="39">
        <f t="shared" si="143"/>
      </c>
      <c r="AC549" s="39">
        <f t="shared" si="144"/>
      </c>
      <c r="AD549" s="39">
        <f t="shared" si="145"/>
      </c>
      <c r="AE549" s="39">
        <f t="shared" si="146"/>
      </c>
      <c r="AF549" s="39"/>
      <c r="AX549" s="2">
        <v>0.0192916653950621</v>
      </c>
      <c r="AY549" s="39">
        <f t="shared" si="149"/>
        <v>-0.1620734130011757</v>
      </c>
      <c r="BA549" s="2">
        <f t="shared" si="147"/>
        <v>-0.1609551276182338</v>
      </c>
      <c r="BB549" s="37">
        <f t="shared" si="150"/>
        <v>10</v>
      </c>
      <c r="BD549" s="37">
        <f t="shared" si="152"/>
        <v>15.426237200000275</v>
      </c>
      <c r="BE549" s="2">
        <f t="shared" si="151"/>
        <v>0.15186198446716404</v>
      </c>
    </row>
    <row r="550" spans="1:57" ht="12.75">
      <c r="A550" s="1"/>
      <c r="B550" s="62"/>
      <c r="N550" s="37">
        <f t="shared" si="148"/>
        <v>1</v>
      </c>
      <c r="V550" s="39">
        <f t="shared" si="137"/>
      </c>
      <c r="W550" s="39">
        <f t="shared" si="138"/>
      </c>
      <c r="X550" s="39">
        <f t="shared" si="139"/>
      </c>
      <c r="Y550" s="39">
        <f t="shared" si="140"/>
      </c>
      <c r="Z550" s="39">
        <f t="shared" si="141"/>
      </c>
      <c r="AA550" s="39">
        <f t="shared" si="142"/>
      </c>
      <c r="AB550" s="39">
        <f t="shared" si="143"/>
      </c>
      <c r="AC550" s="39">
        <f t="shared" si="144"/>
      </c>
      <c r="AD550" s="39">
        <f t="shared" si="145"/>
      </c>
      <c r="AE550" s="39">
        <f t="shared" si="146"/>
      </c>
      <c r="AF550" s="39"/>
      <c r="AX550" s="2">
        <v>0.018123416852320932</v>
      </c>
      <c r="AY550" s="39">
        <f t="shared" si="149"/>
        <v>-0.1623515674161141</v>
      </c>
      <c r="BA550" s="2">
        <f t="shared" si="147"/>
        <v>-0.1609551276182338</v>
      </c>
      <c r="BB550" s="37">
        <f t="shared" si="150"/>
        <v>10</v>
      </c>
      <c r="BD550" s="37">
        <f t="shared" si="152"/>
        <v>15.441384800000275</v>
      </c>
      <c r="BE550" s="2">
        <f t="shared" si="151"/>
        <v>0.15160252237703656</v>
      </c>
    </row>
    <row r="551" spans="1:57" ht="12.75">
      <c r="A551" s="1"/>
      <c r="B551" s="62"/>
      <c r="N551" s="37">
        <f t="shared" si="148"/>
        <v>1</v>
      </c>
      <c r="V551" s="39">
        <f t="shared" si="137"/>
      </c>
      <c r="W551" s="39">
        <f t="shared" si="138"/>
      </c>
      <c r="X551" s="39">
        <f t="shared" si="139"/>
      </c>
      <c r="Y551" s="39">
        <f t="shared" si="140"/>
      </c>
      <c r="Z551" s="39">
        <f t="shared" si="141"/>
      </c>
      <c r="AA551" s="39">
        <f t="shared" si="142"/>
      </c>
      <c r="AB551" s="39">
        <f t="shared" si="143"/>
      </c>
      <c r="AC551" s="39">
        <f t="shared" si="144"/>
      </c>
      <c r="AD551" s="39">
        <f t="shared" si="145"/>
      </c>
      <c r="AE551" s="39">
        <f t="shared" si="146"/>
      </c>
      <c r="AF551" s="39"/>
      <c r="AX551" s="2">
        <v>-0.0011581774346140945</v>
      </c>
      <c r="AY551" s="39">
        <f t="shared" si="149"/>
        <v>-0.16694242319871766</v>
      </c>
      <c r="BA551" s="2">
        <f t="shared" si="147"/>
        <v>-0.1609551276182338</v>
      </c>
      <c r="BB551" s="37">
        <f t="shared" si="150"/>
        <v>10</v>
      </c>
      <c r="BD551" s="37">
        <f t="shared" si="152"/>
        <v>15.456532400000276</v>
      </c>
      <c r="BE551" s="2">
        <f t="shared" si="151"/>
        <v>0.15133805531989303</v>
      </c>
    </row>
    <row r="552" spans="1:57" ht="12.75">
      <c r="A552" s="1"/>
      <c r="B552" s="62"/>
      <c r="N552" s="37">
        <f t="shared" si="148"/>
        <v>1</v>
      </c>
      <c r="V552" s="39">
        <f t="shared" si="137"/>
      </c>
      <c r="W552" s="39">
        <f t="shared" si="138"/>
      </c>
      <c r="X552" s="39">
        <f t="shared" si="139"/>
      </c>
      <c r="Y552" s="39">
        <f t="shared" si="140"/>
      </c>
      <c r="Z552" s="39">
        <f t="shared" si="141"/>
      </c>
      <c r="AA552" s="39">
        <f t="shared" si="142"/>
      </c>
      <c r="AB552" s="39">
        <f t="shared" si="143"/>
      </c>
      <c r="AC552" s="39">
        <f t="shared" si="144"/>
      </c>
      <c r="AD552" s="39">
        <f t="shared" si="145"/>
      </c>
      <c r="AE552" s="39">
        <f t="shared" si="146"/>
      </c>
      <c r="AF552" s="39"/>
      <c r="AX552" s="2">
        <v>-0.02171422467726676</v>
      </c>
      <c r="AY552" s="39">
        <f t="shared" si="149"/>
        <v>-0.171836720161254</v>
      </c>
      <c r="BA552" s="2">
        <f t="shared" si="147"/>
        <v>-0.1609551276182338</v>
      </c>
      <c r="BB552" s="37">
        <f t="shared" si="150"/>
        <v>10</v>
      </c>
      <c r="BD552" s="37">
        <f t="shared" si="152"/>
        <v>15.471680000000276</v>
      </c>
      <c r="BE552" s="2">
        <f t="shared" si="151"/>
        <v>0.15106861105145825</v>
      </c>
    </row>
    <row r="553" spans="1:57" ht="12.75">
      <c r="A553" s="1"/>
      <c r="B553" s="62"/>
      <c r="N553" s="37">
        <f t="shared" si="148"/>
        <v>1</v>
      </c>
      <c r="V553" s="39">
        <f t="shared" si="137"/>
      </c>
      <c r="W553" s="39">
        <f t="shared" si="138"/>
      </c>
      <c r="X553" s="39">
        <f t="shared" si="139"/>
      </c>
      <c r="Y553" s="39">
        <f t="shared" si="140"/>
      </c>
      <c r="Z553" s="39">
        <f t="shared" si="141"/>
      </c>
      <c r="AA553" s="39">
        <f t="shared" si="142"/>
      </c>
      <c r="AB553" s="39">
        <f t="shared" si="143"/>
      </c>
      <c r="AC553" s="39">
        <f t="shared" si="144"/>
      </c>
      <c r="AD553" s="39">
        <f t="shared" si="145"/>
      </c>
      <c r="AE553" s="39">
        <f t="shared" si="146"/>
      </c>
      <c r="AF553" s="39"/>
      <c r="AX553" s="2">
        <v>0.02538560136722922</v>
      </c>
      <c r="AY553" s="39">
        <f t="shared" si="149"/>
        <v>-0.16062247586494544</v>
      </c>
      <c r="BA553" s="2">
        <f t="shared" si="147"/>
        <v>-0.1609551276182338</v>
      </c>
      <c r="BB553" s="37">
        <f t="shared" si="150"/>
        <v>10</v>
      </c>
      <c r="BD553" s="37">
        <f t="shared" si="152"/>
        <v>15.486827600000277</v>
      </c>
      <c r="BE553" s="2">
        <f t="shared" si="151"/>
        <v>0.1507942178155933</v>
      </c>
    </row>
    <row r="554" spans="1:57" ht="12.75">
      <c r="A554" s="1"/>
      <c r="B554" s="62"/>
      <c r="N554" s="37">
        <f t="shared" si="148"/>
        <v>1</v>
      </c>
      <c r="V554" s="39">
        <f t="shared" si="137"/>
      </c>
      <c r="W554" s="39">
        <f t="shared" si="138"/>
      </c>
      <c r="X554" s="39">
        <f t="shared" si="139"/>
      </c>
      <c r="Y554" s="39">
        <f t="shared" si="140"/>
      </c>
      <c r="Z554" s="39">
        <f t="shared" si="141"/>
      </c>
      <c r="AA554" s="39">
        <f t="shared" si="142"/>
      </c>
      <c r="AB554" s="39">
        <f t="shared" si="143"/>
      </c>
      <c r="AC554" s="39">
        <f t="shared" si="144"/>
      </c>
      <c r="AD554" s="39">
        <f t="shared" si="145"/>
      </c>
      <c r="AE554" s="39">
        <f t="shared" si="146"/>
      </c>
      <c r="AF554" s="39"/>
      <c r="AX554" s="2">
        <v>-0.012945036164433727</v>
      </c>
      <c r="AY554" s="39">
        <f t="shared" si="149"/>
        <v>-0.169748818134389</v>
      </c>
      <c r="BA554" s="2">
        <f t="shared" si="147"/>
        <v>-0.1609551276182338</v>
      </c>
      <c r="BB554" s="37">
        <f t="shared" si="150"/>
        <v>10</v>
      </c>
      <c r="BD554" s="37">
        <f t="shared" si="152"/>
        <v>15.501975200000278</v>
      </c>
      <c r="BE554" s="2">
        <f t="shared" si="151"/>
        <v>0.15051490433936293</v>
      </c>
    </row>
    <row r="555" spans="1:57" ht="12.75">
      <c r="A555" s="1"/>
      <c r="B555" s="62"/>
      <c r="N555" s="37">
        <f t="shared" si="148"/>
        <v>1</v>
      </c>
      <c r="V555" s="39">
        <f t="shared" si="137"/>
      </c>
      <c r="W555" s="39">
        <f t="shared" si="138"/>
      </c>
      <c r="X555" s="39">
        <f t="shared" si="139"/>
      </c>
      <c r="Y555" s="39">
        <f t="shared" si="140"/>
      </c>
      <c r="Z555" s="39">
        <f t="shared" si="141"/>
      </c>
      <c r="AA555" s="39">
        <f t="shared" si="142"/>
      </c>
      <c r="AB555" s="39">
        <f t="shared" si="143"/>
      </c>
      <c r="AC555" s="39">
        <f t="shared" si="144"/>
      </c>
      <c r="AD555" s="39">
        <f t="shared" si="145"/>
      </c>
      <c r="AE555" s="39">
        <f t="shared" si="146"/>
      </c>
      <c r="AF555" s="39"/>
      <c r="AX555" s="2">
        <v>0.0053422650837733066</v>
      </c>
      <c r="AY555" s="39">
        <f t="shared" si="149"/>
        <v>-0.1653946987895778</v>
      </c>
      <c r="BA555" s="2">
        <f t="shared" si="147"/>
        <v>-0.1609551276182338</v>
      </c>
      <c r="BB555" s="37">
        <f t="shared" si="150"/>
        <v>10</v>
      </c>
      <c r="BD555" s="37">
        <f t="shared" si="152"/>
        <v>15.517122800000278</v>
      </c>
      <c r="BE555" s="2">
        <f t="shared" si="151"/>
        <v>0.1502306998280252</v>
      </c>
    </row>
    <row r="556" spans="1:57" ht="12.75">
      <c r="A556" s="1"/>
      <c r="B556" s="62"/>
      <c r="N556" s="37">
        <f t="shared" si="148"/>
        <v>1</v>
      </c>
      <c r="V556" s="39">
        <f t="shared" si="137"/>
      </c>
      <c r="W556" s="39">
        <f t="shared" si="138"/>
      </c>
      <c r="X556" s="39">
        <f t="shared" si="139"/>
      </c>
      <c r="Y556" s="39">
        <f t="shared" si="140"/>
      </c>
      <c r="Z556" s="39">
        <f t="shared" si="141"/>
      </c>
      <c r="AA556" s="39">
        <f t="shared" si="142"/>
      </c>
      <c r="AB556" s="39">
        <f t="shared" si="143"/>
      </c>
      <c r="AC556" s="39">
        <f t="shared" si="144"/>
      </c>
      <c r="AD556" s="39">
        <f t="shared" si="145"/>
      </c>
      <c r="AE556" s="39">
        <f t="shared" si="146"/>
      </c>
      <c r="AF556" s="39"/>
      <c r="AX556" s="2">
        <v>-0.006001464888454846</v>
      </c>
      <c r="AY556" s="39">
        <f t="shared" si="149"/>
        <v>-0.16809558687820356</v>
      </c>
      <c r="BA556" s="2">
        <f t="shared" si="147"/>
        <v>-0.1609551276182338</v>
      </c>
      <c r="BB556" s="37">
        <f t="shared" si="150"/>
        <v>10</v>
      </c>
      <c r="BD556" s="37">
        <f t="shared" si="152"/>
        <v>15.532270400000279</v>
      </c>
      <c r="BE556" s="2">
        <f t="shared" si="151"/>
        <v>0.1499416339599442</v>
      </c>
    </row>
    <row r="557" spans="1:57" ht="12.75">
      <c r="A557" s="1"/>
      <c r="B557" s="62"/>
      <c r="N557" s="37">
        <f t="shared" si="148"/>
        <v>1</v>
      </c>
      <c r="V557" s="39">
        <f t="shared" si="137"/>
      </c>
      <c r="W557" s="39">
        <f t="shared" si="138"/>
      </c>
      <c r="X557" s="39">
        <f t="shared" si="139"/>
      </c>
      <c r="Y557" s="39">
        <f t="shared" si="140"/>
      </c>
      <c r="Z557" s="39">
        <f t="shared" si="141"/>
      </c>
      <c r="AA557" s="39">
        <f t="shared" si="142"/>
      </c>
      <c r="AB557" s="39">
        <f t="shared" si="143"/>
      </c>
      <c r="AC557" s="39">
        <f t="shared" si="144"/>
      </c>
      <c r="AD557" s="39">
        <f t="shared" si="145"/>
      </c>
      <c r="AE557" s="39">
        <f t="shared" si="146"/>
      </c>
      <c r="AF557" s="39"/>
      <c r="AX557" s="2">
        <v>0.0072612689596240135</v>
      </c>
      <c r="AY557" s="39">
        <f t="shared" si="149"/>
        <v>-0.16493779310485143</v>
      </c>
      <c r="BA557" s="2">
        <f t="shared" si="147"/>
        <v>-0.1609551276182338</v>
      </c>
      <c r="BB557" s="37">
        <f t="shared" si="150"/>
        <v>10</v>
      </c>
      <c r="BD557" s="37">
        <f t="shared" si="152"/>
        <v>15.54741800000028</v>
      </c>
      <c r="BE557" s="2">
        <f t="shared" si="151"/>
        <v>0.14964773688142705</v>
      </c>
    </row>
    <row r="558" spans="1:57" ht="12.75">
      <c r="A558" s="1"/>
      <c r="B558" s="62"/>
      <c r="N558" s="37">
        <f t="shared" si="148"/>
        <v>1</v>
      </c>
      <c r="V558" s="39">
        <f t="shared" si="137"/>
      </c>
      <c r="W558" s="39">
        <f t="shared" si="138"/>
      </c>
      <c r="X558" s="39">
        <f t="shared" si="139"/>
      </c>
      <c r="Y558" s="39">
        <f t="shared" si="140"/>
      </c>
      <c r="Z558" s="39">
        <f t="shared" si="141"/>
      </c>
      <c r="AA558" s="39">
        <f t="shared" si="142"/>
      </c>
      <c r="AB558" s="39">
        <f t="shared" si="143"/>
      </c>
      <c r="AC558" s="39">
        <f t="shared" si="144"/>
      </c>
      <c r="AD558" s="39">
        <f t="shared" si="145"/>
      </c>
      <c r="AE558" s="39">
        <f t="shared" si="146"/>
      </c>
      <c r="AF558" s="39"/>
      <c r="AX558" s="2">
        <v>-0.02954954680013428</v>
      </c>
      <c r="AY558" s="39">
        <f t="shared" si="149"/>
        <v>-0.17370227304765104</v>
      </c>
      <c r="BA558" s="2">
        <f t="shared" si="147"/>
        <v>-0.1609551276182338</v>
      </c>
      <c r="BB558" s="37">
        <f t="shared" si="150"/>
        <v>10</v>
      </c>
      <c r="BD558" s="37">
        <f t="shared" si="152"/>
        <v>15.56256560000028</v>
      </c>
      <c r="BE558" s="2">
        <f t="shared" si="151"/>
        <v>0.14934903920148695</v>
      </c>
    </row>
    <row r="559" spans="1:57" ht="12.75">
      <c r="A559" s="1"/>
      <c r="B559" s="62"/>
      <c r="N559" s="37">
        <f t="shared" si="148"/>
        <v>1</v>
      </c>
      <c r="V559" s="39">
        <f t="shared" si="137"/>
      </c>
      <c r="W559" s="39">
        <f t="shared" si="138"/>
      </c>
      <c r="X559" s="39">
        <f t="shared" si="139"/>
      </c>
      <c r="Y559" s="39">
        <f t="shared" si="140"/>
      </c>
      <c r="Z559" s="39">
        <f t="shared" si="141"/>
      </c>
      <c r="AA559" s="39">
        <f t="shared" si="142"/>
      </c>
      <c r="AB559" s="39">
        <f t="shared" si="143"/>
      </c>
      <c r="AC559" s="39">
        <f t="shared" si="144"/>
      </c>
      <c r="AD559" s="39">
        <f t="shared" si="145"/>
      </c>
      <c r="AE559" s="39">
        <f t="shared" si="146"/>
      </c>
      <c r="AF559" s="39"/>
      <c r="AX559" s="2">
        <v>-0.020077211828974272</v>
      </c>
      <c r="AY559" s="39">
        <f t="shared" si="149"/>
        <v>-0.17144695519737485</v>
      </c>
      <c r="BA559" s="2">
        <f t="shared" si="147"/>
        <v>-0.1609551276182338</v>
      </c>
      <c r="BB559" s="37">
        <f t="shared" si="150"/>
        <v>10</v>
      </c>
      <c r="BD559" s="37">
        <f t="shared" si="152"/>
        <v>15.57771320000028</v>
      </c>
      <c r="BE559" s="2">
        <f t="shared" si="151"/>
        <v>0.1490455719865329</v>
      </c>
    </row>
    <row r="560" spans="1:57" ht="12.75">
      <c r="A560" s="1"/>
      <c r="B560" s="62"/>
      <c r="N560" s="37">
        <f t="shared" si="148"/>
        <v>1</v>
      </c>
      <c r="V560" s="39">
        <f t="shared" si="137"/>
      </c>
      <c r="W560" s="39">
        <f t="shared" si="138"/>
      </c>
      <c r="X560" s="39">
        <f t="shared" si="139"/>
      </c>
      <c r="Y560" s="39">
        <f t="shared" si="140"/>
      </c>
      <c r="Z560" s="39">
        <f t="shared" si="141"/>
      </c>
      <c r="AA560" s="39">
        <f t="shared" si="142"/>
      </c>
      <c r="AB560" s="39">
        <f t="shared" si="143"/>
      </c>
      <c r="AC560" s="39">
        <f t="shared" si="144"/>
      </c>
      <c r="AD560" s="39">
        <f t="shared" si="145"/>
      </c>
      <c r="AE560" s="39">
        <f t="shared" si="146"/>
      </c>
      <c r="AF560" s="39"/>
      <c r="AX560" s="2">
        <v>0.020448927274391918</v>
      </c>
      <c r="AY560" s="39">
        <f t="shared" si="149"/>
        <v>-0.16179787445847812</v>
      </c>
      <c r="BA560" s="2">
        <f t="shared" si="147"/>
        <v>-0.1609551276182338</v>
      </c>
      <c r="BB560" s="37">
        <f t="shared" si="150"/>
        <v>10</v>
      </c>
      <c r="BD560" s="37">
        <f t="shared" si="152"/>
        <v>15.592860800000281</v>
      </c>
      <c r="BE560" s="2">
        <f t="shared" si="151"/>
        <v>0.14873736675498767</v>
      </c>
    </row>
    <row r="561" spans="1:57" ht="12.75">
      <c r="A561" s="1"/>
      <c r="B561" s="62"/>
      <c r="N561" s="37">
        <f t="shared" si="148"/>
        <v>1</v>
      </c>
      <c r="V561" s="39">
        <f t="shared" si="137"/>
      </c>
      <c r="W561" s="39">
        <f t="shared" si="138"/>
      </c>
      <c r="X561" s="39">
        <f t="shared" si="139"/>
      </c>
      <c r="Y561" s="39">
        <f t="shared" si="140"/>
      </c>
      <c r="Z561" s="39">
        <f t="shared" si="141"/>
      </c>
      <c r="AA561" s="39">
        <f t="shared" si="142"/>
      </c>
      <c r="AB561" s="39">
        <f t="shared" si="143"/>
      </c>
      <c r="AC561" s="39">
        <f t="shared" si="144"/>
      </c>
      <c r="AD561" s="39">
        <f t="shared" si="145"/>
      </c>
      <c r="AE561" s="39">
        <f t="shared" si="146"/>
      </c>
      <c r="AF561" s="39"/>
      <c r="AX561" s="2">
        <v>0.003851741080965601</v>
      </c>
      <c r="AY561" s="39">
        <f t="shared" si="149"/>
        <v>-0.16574958545691296</v>
      </c>
      <c r="BA561" s="2">
        <f t="shared" si="147"/>
        <v>-0.1609551276182338</v>
      </c>
      <c r="BB561" s="37">
        <f t="shared" si="150"/>
        <v>10</v>
      </c>
      <c r="BD561" s="37">
        <f t="shared" si="152"/>
        <v>15.608008400000282</v>
      </c>
      <c r="BE561" s="2">
        <f t="shared" si="151"/>
        <v>0.14842445547183566</v>
      </c>
    </row>
    <row r="562" spans="1:57" ht="12.75">
      <c r="A562" s="1"/>
      <c r="B562" s="62"/>
      <c r="N562" s="37">
        <f t="shared" si="148"/>
        <v>1</v>
      </c>
      <c r="V562" s="39">
        <f t="shared" si="137"/>
      </c>
      <c r="W562" s="39">
        <f t="shared" si="138"/>
      </c>
      <c r="X562" s="39">
        <f t="shared" si="139"/>
      </c>
      <c r="Y562" s="39">
        <f t="shared" si="140"/>
      </c>
      <c r="Z562" s="39">
        <f t="shared" si="141"/>
      </c>
      <c r="AA562" s="39">
        <f t="shared" si="142"/>
      </c>
      <c r="AB562" s="39">
        <f t="shared" si="143"/>
      </c>
      <c r="AC562" s="39">
        <f t="shared" si="144"/>
      </c>
      <c r="AD562" s="39">
        <f t="shared" si="145"/>
      </c>
      <c r="AE562" s="39">
        <f t="shared" si="146"/>
      </c>
      <c r="AF562" s="39"/>
      <c r="AX562" s="2">
        <v>-0.026707663197729423</v>
      </c>
      <c r="AY562" s="39">
        <f t="shared" si="149"/>
        <v>-0.1730256340946975</v>
      </c>
      <c r="BA562" s="2">
        <f t="shared" si="147"/>
        <v>-0.1609551276182338</v>
      </c>
      <c r="BB562" s="37">
        <f t="shared" si="150"/>
        <v>10</v>
      </c>
      <c r="BD562" s="37">
        <f t="shared" si="152"/>
        <v>15.623156000000282</v>
      </c>
      <c r="BE562" s="2">
        <f t="shared" si="151"/>
        <v>0.14810687054310118</v>
      </c>
    </row>
    <row r="563" spans="1:57" ht="12.75">
      <c r="A563" s="1"/>
      <c r="B563" s="62"/>
      <c r="N563" s="37">
        <f t="shared" si="148"/>
        <v>1</v>
      </c>
      <c r="V563" s="39">
        <f t="shared" si="137"/>
      </c>
      <c r="W563" s="39">
        <f t="shared" si="138"/>
      </c>
      <c r="X563" s="39">
        <f t="shared" si="139"/>
      </c>
      <c r="Y563" s="39">
        <f t="shared" si="140"/>
      </c>
      <c r="Z563" s="39">
        <f t="shared" si="141"/>
      </c>
      <c r="AA563" s="39">
        <f t="shared" si="142"/>
      </c>
      <c r="AB563" s="39">
        <f t="shared" si="143"/>
      </c>
      <c r="AC563" s="39">
        <f t="shared" si="144"/>
      </c>
      <c r="AD563" s="39">
        <f t="shared" si="145"/>
      </c>
      <c r="AE563" s="39">
        <f t="shared" si="146"/>
      </c>
      <c r="AF563" s="39"/>
      <c r="AX563" s="2">
        <v>-0.007737357707449568</v>
      </c>
      <c r="AY563" s="39">
        <f t="shared" si="149"/>
        <v>-0.16850889469224992</v>
      </c>
      <c r="BA563" s="2">
        <f t="shared" si="147"/>
        <v>-0.1609551276182338</v>
      </c>
      <c r="BB563" s="37">
        <f t="shared" si="150"/>
        <v>10</v>
      </c>
      <c r="BD563" s="37">
        <f t="shared" si="152"/>
        <v>15.638303600000283</v>
      </c>
      <c r="BE563" s="2">
        <f t="shared" si="151"/>
        <v>0.14778464481025935</v>
      </c>
    </row>
    <row r="564" spans="1:57" ht="12.75">
      <c r="A564" s="1"/>
      <c r="B564" s="62"/>
      <c r="N564" s="37">
        <f t="shared" si="148"/>
        <v>1</v>
      </c>
      <c r="V564" s="39">
        <f t="shared" si="137"/>
      </c>
      <c r="W564" s="39">
        <f t="shared" si="138"/>
      </c>
      <c r="X564" s="39">
        <f t="shared" si="139"/>
      </c>
      <c r="Y564" s="39">
        <f t="shared" si="140"/>
      </c>
      <c r="Z564" s="39">
        <f t="shared" si="141"/>
      </c>
      <c r="AA564" s="39">
        <f t="shared" si="142"/>
      </c>
      <c r="AB564" s="39">
        <f t="shared" si="143"/>
      </c>
      <c r="AC564" s="39">
        <f t="shared" si="144"/>
      </c>
      <c r="AD564" s="39">
        <f t="shared" si="145"/>
      </c>
      <c r="AE564" s="39">
        <f t="shared" si="146"/>
      </c>
      <c r="AF564" s="39"/>
      <c r="AX564" s="2">
        <v>-0.015308999908444471</v>
      </c>
      <c r="AY564" s="39">
        <f t="shared" si="149"/>
        <v>-0.17031166664486774</v>
      </c>
      <c r="BA564" s="2">
        <f t="shared" si="147"/>
        <v>-0.1609551276182338</v>
      </c>
      <c r="BB564" s="37">
        <f t="shared" si="150"/>
        <v>10</v>
      </c>
      <c r="BD564" s="37">
        <f t="shared" si="152"/>
        <v>15.653451200000283</v>
      </c>
      <c r="BE564" s="2">
        <f t="shared" si="151"/>
        <v>0.14745781154458024</v>
      </c>
    </row>
    <row r="565" spans="1:57" ht="12.75">
      <c r="A565" s="1"/>
      <c r="B565" s="62"/>
      <c r="N565" s="37">
        <f t="shared" si="148"/>
        <v>1</v>
      </c>
      <c r="V565" s="39">
        <f t="shared" si="137"/>
      </c>
      <c r="W565" s="39">
        <f t="shared" si="138"/>
      </c>
      <c r="X565" s="39">
        <f t="shared" si="139"/>
      </c>
      <c r="Y565" s="39">
        <f t="shared" si="140"/>
      </c>
      <c r="Z565" s="39">
        <f t="shared" si="141"/>
      </c>
      <c r="AA565" s="39">
        <f t="shared" si="142"/>
      </c>
      <c r="AB565" s="39">
        <f t="shared" si="143"/>
      </c>
      <c r="AC565" s="39">
        <f t="shared" si="144"/>
      </c>
      <c r="AD565" s="39">
        <f t="shared" si="145"/>
      </c>
      <c r="AE565" s="39">
        <f t="shared" si="146"/>
      </c>
      <c r="AF565" s="39"/>
      <c r="AX565" s="2">
        <v>-0.024264961699270608</v>
      </c>
      <c r="AY565" s="39">
        <f t="shared" si="149"/>
        <v>-0.17244403849982634</v>
      </c>
      <c r="BA565" s="2">
        <f t="shared" si="147"/>
        <v>-0.1609551276182338</v>
      </c>
      <c r="BB565" s="37">
        <f t="shared" si="150"/>
        <v>10</v>
      </c>
      <c r="BD565" s="37">
        <f t="shared" si="152"/>
        <v>15.668598800000284</v>
      </c>
      <c r="BE565" s="2">
        <f t="shared" si="151"/>
        <v>0.14712640444140826</v>
      </c>
    </row>
    <row r="566" spans="1:57" ht="12.75">
      <c r="A566" s="1"/>
      <c r="B566" s="62"/>
      <c r="N566" s="37">
        <f t="shared" si="148"/>
        <v>1</v>
      </c>
      <c r="V566" s="39">
        <f t="shared" si="137"/>
      </c>
      <c r="W566" s="39">
        <f t="shared" si="138"/>
      </c>
      <c r="X566" s="39">
        <f t="shared" si="139"/>
      </c>
      <c r="Y566" s="39">
        <f t="shared" si="140"/>
      </c>
      <c r="Z566" s="39">
        <f t="shared" si="141"/>
      </c>
      <c r="AA566" s="39">
        <f t="shared" si="142"/>
      </c>
      <c r="AB566" s="39">
        <f t="shared" si="143"/>
      </c>
      <c r="AC566" s="39">
        <f t="shared" si="144"/>
      </c>
      <c r="AD566" s="39">
        <f t="shared" si="145"/>
      </c>
      <c r="AE566" s="39">
        <f t="shared" si="146"/>
      </c>
      <c r="AF566" s="39"/>
      <c r="AX566" s="2">
        <v>0.018604998931852162</v>
      </c>
      <c r="AY566" s="39">
        <f t="shared" si="149"/>
        <v>-0.1622369050162257</v>
      </c>
      <c r="BA566" s="2">
        <f t="shared" si="147"/>
        <v>-0.1609551276182338</v>
      </c>
      <c r="BB566" s="37">
        <f t="shared" si="150"/>
        <v>10</v>
      </c>
      <c r="BD566" s="37">
        <f t="shared" si="152"/>
        <v>15.683746400000285</v>
      </c>
      <c r="BE566" s="2">
        <f t="shared" si="151"/>
        <v>0.1467904576143775</v>
      </c>
    </row>
    <row r="567" spans="1:57" ht="12.75">
      <c r="A567" s="1"/>
      <c r="B567" s="62"/>
      <c r="N567" s="37">
        <f t="shared" si="148"/>
        <v>1</v>
      </c>
      <c r="V567" s="39">
        <f t="shared" si="137"/>
      </c>
      <c r="W567" s="39">
        <f t="shared" si="138"/>
      </c>
      <c r="X567" s="39">
        <f t="shared" si="139"/>
      </c>
      <c r="Y567" s="39">
        <f t="shared" si="140"/>
      </c>
      <c r="Z567" s="39">
        <f t="shared" si="141"/>
      </c>
      <c r="AA567" s="39">
        <f t="shared" si="142"/>
      </c>
      <c r="AB567" s="39">
        <f t="shared" si="143"/>
      </c>
      <c r="AC567" s="39">
        <f t="shared" si="144"/>
      </c>
      <c r="AD567" s="39">
        <f t="shared" si="145"/>
      </c>
      <c r="AE567" s="39">
        <f t="shared" si="146"/>
      </c>
      <c r="AF567" s="39"/>
      <c r="AX567" s="2">
        <v>-0.010963774529251992</v>
      </c>
      <c r="AY567" s="39">
        <f t="shared" si="149"/>
        <v>-0.16927708917363143</v>
      </c>
      <c r="BA567" s="2">
        <f t="shared" si="147"/>
        <v>-0.1609551276182338</v>
      </c>
      <c r="BB567" s="37">
        <f t="shared" si="150"/>
        <v>10</v>
      </c>
      <c r="BD567" s="37">
        <f t="shared" si="152"/>
        <v>15.698894000000285</v>
      </c>
      <c r="BE567" s="2">
        <f t="shared" si="151"/>
        <v>0.14645000558956509</v>
      </c>
    </row>
    <row r="568" spans="1:57" ht="12.75">
      <c r="A568" s="1"/>
      <c r="B568" s="62"/>
      <c r="N568" s="37">
        <f t="shared" si="148"/>
        <v>1</v>
      </c>
      <c r="V568" s="39">
        <f t="shared" si="137"/>
      </c>
      <c r="W568" s="39">
        <f t="shared" si="138"/>
      </c>
      <c r="X568" s="39">
        <f t="shared" si="139"/>
      </c>
      <c r="Y568" s="39">
        <f t="shared" si="140"/>
      </c>
      <c r="Z568" s="39">
        <f t="shared" si="141"/>
      </c>
      <c r="AA568" s="39">
        <f t="shared" si="142"/>
      </c>
      <c r="AB568" s="39">
        <f t="shared" si="143"/>
      </c>
      <c r="AC568" s="39">
        <f t="shared" si="144"/>
      </c>
      <c r="AD568" s="39">
        <f t="shared" si="145"/>
      </c>
      <c r="AE568" s="39">
        <f t="shared" si="146"/>
      </c>
      <c r="AF568" s="39"/>
      <c r="AX568" s="2">
        <v>0.029501937925351725</v>
      </c>
      <c r="AY568" s="39">
        <f t="shared" si="149"/>
        <v>-0.15964239573205913</v>
      </c>
      <c r="BA568" s="2">
        <f t="shared" si="147"/>
        <v>-0.1609551276182338</v>
      </c>
      <c r="BB568" s="37">
        <f t="shared" si="150"/>
        <v>10</v>
      </c>
      <c r="BD568" s="37">
        <f t="shared" si="152"/>
        <v>15.714041600000286</v>
      </c>
      <c r="BE568" s="2">
        <f t="shared" si="151"/>
        <v>0.14610508329958335</v>
      </c>
    </row>
    <row r="569" spans="1:57" ht="12.75">
      <c r="A569" s="1"/>
      <c r="B569" s="62"/>
      <c r="N569" s="37">
        <f t="shared" si="148"/>
        <v>1</v>
      </c>
      <c r="V569" s="39">
        <f t="shared" si="137"/>
      </c>
      <c r="W569" s="39">
        <f t="shared" si="138"/>
      </c>
      <c r="X569" s="39">
        <f t="shared" si="139"/>
      </c>
      <c r="Y569" s="39">
        <f t="shared" si="140"/>
      </c>
      <c r="Z569" s="39">
        <f t="shared" si="141"/>
      </c>
      <c r="AA569" s="39">
        <f t="shared" si="142"/>
      </c>
      <c r="AB569" s="39">
        <f t="shared" si="143"/>
      </c>
      <c r="AC569" s="39">
        <f t="shared" si="144"/>
      </c>
      <c r="AD569" s="39">
        <f t="shared" si="145"/>
      </c>
      <c r="AE569" s="39">
        <f t="shared" si="146"/>
      </c>
      <c r="AF569" s="39"/>
      <c r="AX569" s="2">
        <v>-0.0038096255378887306</v>
      </c>
      <c r="AY569" s="39">
        <f t="shared" si="149"/>
        <v>-0.167573720366164</v>
      </c>
      <c r="BA569" s="2">
        <f t="shared" si="147"/>
        <v>-0.1609551276182338</v>
      </c>
      <c r="BB569" s="37">
        <f t="shared" si="150"/>
        <v>10</v>
      </c>
      <c r="BD569" s="37">
        <f t="shared" si="152"/>
        <v>15.729189200000286</v>
      </c>
      <c r="BE569" s="2">
        <f t="shared" si="151"/>
        <v>0.14575572607761278</v>
      </c>
    </row>
    <row r="570" spans="1:57" ht="12.75">
      <c r="A570" s="1"/>
      <c r="B570" s="62"/>
      <c r="N570" s="37">
        <f t="shared" si="148"/>
        <v>1</v>
      </c>
      <c r="V570" s="39">
        <f t="shared" si="137"/>
      </c>
      <c r="W570" s="39">
        <f t="shared" si="138"/>
      </c>
      <c r="X570" s="39">
        <f t="shared" si="139"/>
      </c>
      <c r="Y570" s="39">
        <f t="shared" si="140"/>
      </c>
      <c r="Z570" s="39">
        <f t="shared" si="141"/>
      </c>
      <c r="AA570" s="39">
        <f t="shared" si="142"/>
      </c>
      <c r="AB570" s="39">
        <f t="shared" si="143"/>
      </c>
      <c r="AC570" s="39">
        <f t="shared" si="144"/>
      </c>
      <c r="AD570" s="39">
        <f t="shared" si="145"/>
      </c>
      <c r="AE570" s="39">
        <f t="shared" si="146"/>
      </c>
      <c r="AF570" s="39"/>
      <c r="AX570" s="2">
        <v>-0.028227484969634082</v>
      </c>
      <c r="AY570" s="39">
        <f t="shared" si="149"/>
        <v>-0.17338749642134146</v>
      </c>
      <c r="BA570" s="2">
        <f t="shared" si="147"/>
        <v>-0.1609551276182338</v>
      </c>
      <c r="BB570" s="37">
        <f t="shared" si="150"/>
        <v>10</v>
      </c>
      <c r="BD570" s="37">
        <f t="shared" si="152"/>
        <v>15.744336800000287</v>
      </c>
      <c r="BE570" s="2">
        <f t="shared" si="151"/>
        <v>0.1454019696513766</v>
      </c>
    </row>
    <row r="571" spans="1:57" ht="12.75">
      <c r="A571" s="1"/>
      <c r="B571" s="62"/>
      <c r="N571" s="37">
        <f t="shared" si="148"/>
        <v>1</v>
      </c>
      <c r="V571" s="39">
        <f t="shared" si="137"/>
      </c>
      <c r="W571" s="39">
        <f t="shared" si="138"/>
      </c>
      <c r="X571" s="39">
        <f t="shared" si="139"/>
      </c>
      <c r="Y571" s="39">
        <f t="shared" si="140"/>
      </c>
      <c r="Z571" s="39">
        <f t="shared" si="141"/>
      </c>
      <c r="AA571" s="39">
        <f t="shared" si="142"/>
      </c>
      <c r="AB571" s="39">
        <f t="shared" si="143"/>
      </c>
      <c r="AC571" s="39">
        <f t="shared" si="144"/>
      </c>
      <c r="AD571" s="39">
        <f t="shared" si="145"/>
      </c>
      <c r="AE571" s="39">
        <f t="shared" si="146"/>
      </c>
      <c r="AF571" s="39"/>
      <c r="AX571" s="2">
        <v>0.028394116031373026</v>
      </c>
      <c r="AY571" s="39">
        <f t="shared" si="149"/>
        <v>-0.1599061628496731</v>
      </c>
      <c r="BA571" s="2">
        <f t="shared" si="147"/>
        <v>-0.1609551276182338</v>
      </c>
      <c r="BB571" s="37">
        <f t="shared" si="150"/>
        <v>10</v>
      </c>
      <c r="BD571" s="37">
        <f t="shared" si="152"/>
        <v>15.759484400000288</v>
      </c>
      <c r="BE571" s="2">
        <f t="shared" si="151"/>
        <v>0.14504385013705906</v>
      </c>
    </row>
    <row r="572" spans="1:57" ht="12.75">
      <c r="A572" s="1"/>
      <c r="B572" s="62"/>
      <c r="N572" s="37">
        <f t="shared" si="148"/>
        <v>1</v>
      </c>
      <c r="V572" s="39">
        <f t="shared" si="137"/>
      </c>
      <c r="W572" s="39">
        <f t="shared" si="138"/>
      </c>
      <c r="X572" s="39">
        <f t="shared" si="139"/>
      </c>
      <c r="Y572" s="39">
        <f t="shared" si="140"/>
      </c>
      <c r="Z572" s="39">
        <f t="shared" si="141"/>
      </c>
      <c r="AA572" s="39">
        <f t="shared" si="142"/>
      </c>
      <c r="AB572" s="39">
        <f t="shared" si="143"/>
      </c>
      <c r="AC572" s="39">
        <f t="shared" si="144"/>
      </c>
      <c r="AD572" s="39">
        <f t="shared" si="145"/>
      </c>
      <c r="AE572" s="39">
        <f t="shared" si="146"/>
      </c>
      <c r="AF572" s="39"/>
      <c r="AX572" s="2">
        <v>0.027452925199133275</v>
      </c>
      <c r="AY572" s="39">
        <f t="shared" si="149"/>
        <v>-0.1601302559049683</v>
      </c>
      <c r="BA572" s="2">
        <f t="shared" si="147"/>
        <v>-0.1609551276182338</v>
      </c>
      <c r="BB572" s="37">
        <f t="shared" si="150"/>
        <v>10</v>
      </c>
      <c r="BD572" s="37">
        <f t="shared" si="152"/>
        <v>15.774632000000288</v>
      </c>
      <c r="BE572" s="2">
        <f t="shared" si="151"/>
        <v>0.14468140403316815</v>
      </c>
    </row>
    <row r="573" spans="1:57" ht="12.75">
      <c r="A573" s="1"/>
      <c r="B573" s="62"/>
      <c r="N573" s="37">
        <f t="shared" si="148"/>
        <v>1</v>
      </c>
      <c r="V573" s="39">
        <f t="shared" si="137"/>
      </c>
      <c r="W573" s="39">
        <f t="shared" si="138"/>
      </c>
      <c r="X573" s="39">
        <f t="shared" si="139"/>
      </c>
      <c r="Y573" s="39">
        <f t="shared" si="140"/>
      </c>
      <c r="Z573" s="39">
        <f t="shared" si="141"/>
      </c>
      <c r="AA573" s="39">
        <f t="shared" si="142"/>
      </c>
      <c r="AB573" s="39">
        <f t="shared" si="143"/>
      </c>
      <c r="AC573" s="39">
        <f t="shared" si="144"/>
      </c>
      <c r="AD573" s="39">
        <f t="shared" si="145"/>
      </c>
      <c r="AE573" s="39">
        <f t="shared" si="146"/>
      </c>
      <c r="AF573" s="39"/>
      <c r="AX573" s="2">
        <v>-0.02357829523606067</v>
      </c>
      <c r="AY573" s="39">
        <f t="shared" si="149"/>
        <v>-0.17228054648477636</v>
      </c>
      <c r="BA573" s="2">
        <f t="shared" si="147"/>
        <v>-0.1609551276182338</v>
      </c>
      <c r="BB573" s="37">
        <f t="shared" si="150"/>
        <v>10</v>
      </c>
      <c r="BD573" s="37">
        <f t="shared" si="152"/>
        <v>15.789779600000289</v>
      </c>
      <c r="BE573" s="2">
        <f t="shared" si="151"/>
        <v>0.14431466821434494</v>
      </c>
    </row>
    <row r="574" spans="1:57" ht="12.75">
      <c r="A574" s="1"/>
      <c r="B574" s="62"/>
      <c r="N574" s="37">
        <f t="shared" si="148"/>
        <v>1</v>
      </c>
      <c r="V574" s="39">
        <f t="shared" si="137"/>
      </c>
      <c r="W574" s="39">
        <f t="shared" si="138"/>
      </c>
      <c r="X574" s="39">
        <f t="shared" si="139"/>
      </c>
      <c r="Y574" s="39">
        <f t="shared" si="140"/>
      </c>
      <c r="Z574" s="39">
        <f t="shared" si="141"/>
      </c>
      <c r="AA574" s="39">
        <f t="shared" si="142"/>
      </c>
      <c r="AB574" s="39">
        <f t="shared" si="143"/>
      </c>
      <c r="AC574" s="39">
        <f t="shared" si="144"/>
      </c>
      <c r="AD574" s="39">
        <f t="shared" si="145"/>
      </c>
      <c r="AE574" s="39">
        <f t="shared" si="146"/>
      </c>
      <c r="AF574" s="39"/>
      <c r="AX574" s="2">
        <v>-0.01762718588824122</v>
      </c>
      <c r="AY574" s="39">
        <f t="shared" si="149"/>
        <v>-0.1708636156876765</v>
      </c>
      <c r="BA574" s="2">
        <f t="shared" si="147"/>
        <v>-0.1609551276182338</v>
      </c>
      <c r="BB574" s="37">
        <f t="shared" si="150"/>
        <v>10</v>
      </c>
      <c r="BD574" s="37">
        <f t="shared" si="152"/>
        <v>15.80492720000029</v>
      </c>
      <c r="BE574" s="2">
        <f t="shared" si="151"/>
        <v>0.14394367992512047</v>
      </c>
    </row>
    <row r="575" spans="1:57" ht="12.75">
      <c r="A575" s="1"/>
      <c r="B575" s="62"/>
      <c r="N575" s="37">
        <f t="shared" si="148"/>
        <v>1</v>
      </c>
      <c r="V575" s="39">
        <f t="shared" si="137"/>
      </c>
      <c r="W575" s="39">
        <f t="shared" si="138"/>
      </c>
      <c r="X575" s="39">
        <f t="shared" si="139"/>
      </c>
      <c r="Y575" s="39">
        <f t="shared" si="140"/>
      </c>
      <c r="Z575" s="39">
        <f t="shared" si="141"/>
      </c>
      <c r="AA575" s="39">
        <f t="shared" si="142"/>
      </c>
      <c r="AB575" s="39">
        <f t="shared" si="143"/>
      </c>
      <c r="AC575" s="39">
        <f t="shared" si="144"/>
      </c>
      <c r="AD575" s="39">
        <f t="shared" si="145"/>
      </c>
      <c r="AE575" s="39">
        <f t="shared" si="146"/>
      </c>
      <c r="AF575" s="39"/>
      <c r="AX575" s="2">
        <v>-0.01796044801171911</v>
      </c>
      <c r="AY575" s="39">
        <f t="shared" si="149"/>
        <v>-0.17094296381231408</v>
      </c>
      <c r="BA575" s="2">
        <f t="shared" si="147"/>
        <v>-0.1609551276182338</v>
      </c>
      <c r="BB575" s="37">
        <f t="shared" si="150"/>
        <v>10</v>
      </c>
      <c r="BD575" s="37">
        <f t="shared" si="152"/>
        <v>15.82007480000029</v>
      </c>
      <c r="BE575" s="2">
        <f t="shared" si="151"/>
        <v>0.14356847677362192</v>
      </c>
    </row>
    <row r="576" spans="1:57" ht="12.75">
      <c r="A576" s="1"/>
      <c r="B576" s="62"/>
      <c r="N576" s="37">
        <f t="shared" si="148"/>
        <v>1</v>
      </c>
      <c r="V576" s="39">
        <f t="shared" si="137"/>
      </c>
      <c r="W576" s="39">
        <f t="shared" si="138"/>
      </c>
      <c r="X576" s="39">
        <f t="shared" si="139"/>
      </c>
      <c r="Y576" s="39">
        <f t="shared" si="140"/>
      </c>
      <c r="Z576" s="39">
        <f t="shared" si="141"/>
      </c>
      <c r="AA576" s="39">
        <f t="shared" si="142"/>
      </c>
      <c r="AB576" s="39">
        <f t="shared" si="143"/>
      </c>
      <c r="AC576" s="39">
        <f t="shared" si="144"/>
      </c>
      <c r="AD576" s="39">
        <f t="shared" si="145"/>
      </c>
      <c r="AE576" s="39">
        <f t="shared" si="146"/>
      </c>
      <c r="AF576" s="39"/>
      <c r="AX576" s="2">
        <v>-0.027837458418530837</v>
      </c>
      <c r="AY576" s="39">
        <f t="shared" si="149"/>
        <v>-0.17329463295679307</v>
      </c>
      <c r="BA576" s="2">
        <f t="shared" si="147"/>
        <v>-0.1609551276182338</v>
      </c>
      <c r="BB576" s="37">
        <f t="shared" si="150"/>
        <v>10</v>
      </c>
      <c r="BD576" s="37">
        <f t="shared" si="152"/>
        <v>15.83522240000029</v>
      </c>
      <c r="BE576" s="2">
        <f t="shared" si="151"/>
        <v>0.14318909672522945</v>
      </c>
    </row>
    <row r="577" spans="1:57" ht="12.75">
      <c r="A577" s="1"/>
      <c r="B577" s="62"/>
      <c r="N577" s="37">
        <f t="shared" si="148"/>
        <v>1</v>
      </c>
      <c r="V577" s="39">
        <f t="shared" si="137"/>
      </c>
      <c r="W577" s="39">
        <f t="shared" si="138"/>
      </c>
      <c r="X577" s="39">
        <f t="shared" si="139"/>
      </c>
      <c r="Y577" s="39">
        <f t="shared" si="140"/>
      </c>
      <c r="Z577" s="39">
        <f t="shared" si="141"/>
      </c>
      <c r="AA577" s="39">
        <f t="shared" si="142"/>
      </c>
      <c r="AB577" s="39">
        <f t="shared" si="143"/>
      </c>
      <c r="AC577" s="39">
        <f t="shared" si="144"/>
      </c>
      <c r="AD577" s="39">
        <f t="shared" si="145"/>
      </c>
      <c r="AE577" s="39">
        <f t="shared" si="146"/>
      </c>
      <c r="AF577" s="39"/>
      <c r="AX577" s="2">
        <v>-0.0006436353648487797</v>
      </c>
      <c r="AY577" s="39">
        <f t="shared" si="149"/>
        <v>-0.16681991318210687</v>
      </c>
      <c r="BA577" s="2">
        <f t="shared" si="147"/>
        <v>-0.1609551276182338</v>
      </c>
      <c r="BB577" s="37">
        <f t="shared" si="150"/>
        <v>10</v>
      </c>
      <c r="BD577" s="37">
        <f t="shared" si="152"/>
        <v>15.850370000000291</v>
      </c>
      <c r="BE577" s="2">
        <f t="shared" si="151"/>
        <v>0.14280557809618522</v>
      </c>
    </row>
    <row r="578" spans="1:57" ht="12.75">
      <c r="A578" s="1"/>
      <c r="B578" s="62"/>
      <c r="N578" s="37">
        <f t="shared" si="148"/>
        <v>1</v>
      </c>
      <c r="V578" s="39">
        <f aca="true" t="shared" si="153" ref="V578:V641">IF(ISBLANK($A578)=FALSE,IF($A578&lt;=$T$3,1,""),"")</f>
      </c>
      <c r="W578" s="39">
        <f aca="true" t="shared" si="154" ref="W578:W641">IF(ISBLANK($A578)=FALSE,IF($A578&lt;=$T$4,IF($A578&gt;$T$3,1,""),""),"")</f>
      </c>
      <c r="X578" s="39">
        <f aca="true" t="shared" si="155" ref="X578:X641">IF(ISBLANK($A578)=FALSE,IF($A578&lt;=$T$5,IF($A578&gt;$T$4,1,""),""),"")</f>
      </c>
      <c r="Y578" s="39">
        <f aca="true" t="shared" si="156" ref="Y578:Y641">IF(ISBLANK($A578)=FALSE,IF($A578&lt;=$T$6,IF($A578&gt;$T$5,1,""),""),"")</f>
      </c>
      <c r="Z578" s="39">
        <f aca="true" t="shared" si="157" ref="Z578:Z641">IF(ISBLANK($A578)=FALSE,IF($A578&lt;=$T$7,IF($A578&gt;$T$6,1,""),""),"")</f>
      </c>
      <c r="AA578" s="39">
        <f aca="true" t="shared" si="158" ref="AA578:AA641">IF(ISBLANK($A578)=FALSE,IF($A578&lt;=$T$8,IF($A578&gt;$T$7,1,""),""),"")</f>
      </c>
      <c r="AB578" s="39">
        <f aca="true" t="shared" si="159" ref="AB578:AB641">IF(ISBLANK($A578)=FALSE,IF($A578&lt;=$T$9,IF($A578&gt;$T$8,1,""),""),"")</f>
      </c>
      <c r="AC578" s="39">
        <f aca="true" t="shared" si="160" ref="AC578:AC641">IF(ISBLANK($A578)=FALSE,IF($A578&lt;=$T$10,IF($A578&gt;$T$9,1,""),""),"")</f>
      </c>
      <c r="AD578" s="39">
        <f aca="true" t="shared" si="161" ref="AD578:AD641">IF(ISBLANK($A578)=FALSE,IF($A578&lt;=$T$11,IF($A578&gt;$T$10,1,""),""),"")</f>
      </c>
      <c r="AE578" s="39">
        <f aca="true" t="shared" si="162" ref="AE578:AE641">IF(ISBLANK($A578)=FALSE,IF($A578&gt;$T$11,1,""),"")</f>
      </c>
      <c r="AF578" s="39"/>
      <c r="AX578" s="2">
        <v>0.0002938932462538506</v>
      </c>
      <c r="AY578" s="39">
        <f t="shared" si="149"/>
        <v>-0.16659669208422528</v>
      </c>
      <c r="BA578" s="2">
        <f aca="true" t="shared" si="163" ref="BA578:BA641">IF(ISBLANK($A578)=TRUE,$AY$2,$AY578)</f>
        <v>-0.1609551276182338</v>
      </c>
      <c r="BB578" s="37">
        <f t="shared" si="150"/>
        <v>10</v>
      </c>
      <c r="BD578" s="37">
        <f t="shared" si="152"/>
        <v>15.865517600000292</v>
      </c>
      <c r="BE578" s="2">
        <f t="shared" si="151"/>
        <v>0.14241795954715622</v>
      </c>
    </row>
    <row r="579" spans="1:57" ht="12.75">
      <c r="A579" s="1"/>
      <c r="B579" s="62"/>
      <c r="N579" s="37">
        <f aca="true" t="shared" si="164" ref="N579:N642">IF(ISNUMBER($A579)=TRUE,1,IF(ISBLANK($A579)=TRUE,1,0))</f>
        <v>1</v>
      </c>
      <c r="V579" s="39">
        <f t="shared" si="153"/>
      </c>
      <c r="W579" s="39">
        <f t="shared" si="154"/>
      </c>
      <c r="X579" s="39">
        <f t="shared" si="155"/>
      </c>
      <c r="Y579" s="39">
        <f t="shared" si="156"/>
      </c>
      <c r="Z579" s="39">
        <f t="shared" si="157"/>
      </c>
      <c r="AA579" s="39">
        <f t="shared" si="158"/>
      </c>
      <c r="AB579" s="39">
        <f t="shared" si="159"/>
      </c>
      <c r="AC579" s="39">
        <f t="shared" si="160"/>
      </c>
      <c r="AD579" s="39">
        <f t="shared" si="161"/>
      </c>
      <c r="AE579" s="39">
        <f t="shared" si="162"/>
      </c>
      <c r="AF579" s="39"/>
      <c r="AX579" s="2">
        <v>-0.025678579058198796</v>
      </c>
      <c r="AY579" s="39">
        <f aca="true" t="shared" si="165" ref="AY579:AY642">$U$26+$AX579*MAX($U$2:$U$11)</f>
        <v>-0.17278061406147593</v>
      </c>
      <c r="BA579" s="2">
        <f t="shared" si="163"/>
        <v>-0.1609551276182338</v>
      </c>
      <c r="BB579" s="37">
        <f aca="true" t="shared" si="166" ref="BB579:BB642">IF(ISBLANK($A579)=TRUE,$A$2,IF(ISNUMBER($A579)=TRUE,$A579,$A$2))</f>
        <v>10</v>
      </c>
      <c r="BD579" s="37">
        <f t="shared" si="152"/>
        <v>15.880665200000292</v>
      </c>
      <c r="BE579" s="2">
        <f aca="true" t="shared" si="167" ref="BE579:BE642">NORMDIST($BD579,$R$12,$R$16,FALSE)</f>
        <v>0.1420262800767522</v>
      </c>
    </row>
    <row r="580" spans="1:57" ht="12.75">
      <c r="A580" s="1"/>
      <c r="B580" s="62"/>
      <c r="N580" s="37">
        <f t="shared" si="164"/>
        <v>1</v>
      </c>
      <c r="V580" s="39">
        <f t="shared" si="153"/>
      </c>
      <c r="W580" s="39">
        <f t="shared" si="154"/>
      </c>
      <c r="X580" s="39">
        <f t="shared" si="155"/>
      </c>
      <c r="Y580" s="39">
        <f t="shared" si="156"/>
      </c>
      <c r="Z580" s="39">
        <f t="shared" si="157"/>
      </c>
      <c r="AA580" s="39">
        <f t="shared" si="158"/>
      </c>
      <c r="AB580" s="39">
        <f t="shared" si="159"/>
      </c>
      <c r="AC580" s="39">
        <f t="shared" si="160"/>
      </c>
      <c r="AD580" s="39">
        <f t="shared" si="161"/>
      </c>
      <c r="AE580" s="39">
        <f t="shared" si="162"/>
      </c>
      <c r="AF580" s="39"/>
      <c r="AX580" s="2">
        <v>0.018557390057069613</v>
      </c>
      <c r="AY580" s="39">
        <f t="shared" si="165"/>
        <v>-0.1622482404626025</v>
      </c>
      <c r="BA580" s="2">
        <f t="shared" si="163"/>
        <v>-0.1609551276182338</v>
      </c>
      <c r="BB580" s="37">
        <f t="shared" si="166"/>
        <v>10</v>
      </c>
      <c r="BD580" s="37">
        <f aca="true" t="shared" si="168" ref="BD580:BD643">$BD579+0.001*($Q$66-$Q$65)</f>
        <v>15.895812800000293</v>
      </c>
      <c r="BE580" s="2">
        <f t="shared" si="167"/>
        <v>0.14163057901500045</v>
      </c>
    </row>
    <row r="581" spans="1:57" ht="12.75">
      <c r="A581" s="1"/>
      <c r="B581" s="62"/>
      <c r="N581" s="37">
        <f t="shared" si="164"/>
        <v>1</v>
      </c>
      <c r="V581" s="39">
        <f t="shared" si="153"/>
      </c>
      <c r="W581" s="39">
        <f t="shared" si="154"/>
      </c>
      <c r="X581" s="39">
        <f t="shared" si="155"/>
      </c>
      <c r="Y581" s="39">
        <f t="shared" si="156"/>
      </c>
      <c r="Z581" s="39">
        <f t="shared" si="157"/>
      </c>
      <c r="AA581" s="39">
        <f t="shared" si="158"/>
      </c>
      <c r="AB581" s="39">
        <f t="shared" si="159"/>
      </c>
      <c r="AC581" s="39">
        <f t="shared" si="160"/>
      </c>
      <c r="AD581" s="39">
        <f t="shared" si="161"/>
      </c>
      <c r="AE581" s="39">
        <f t="shared" si="162"/>
      </c>
      <c r="AF581" s="39"/>
      <c r="AX581" s="2">
        <v>0.02635059663686025</v>
      </c>
      <c r="AY581" s="39">
        <f t="shared" si="165"/>
        <v>-0.16039271508646186</v>
      </c>
      <c r="BA581" s="2">
        <f t="shared" si="163"/>
        <v>-0.1609551276182338</v>
      </c>
      <c r="BB581" s="37">
        <f t="shared" si="166"/>
        <v>10</v>
      </c>
      <c r="BD581" s="37">
        <f t="shared" si="168"/>
        <v>15.910960400000294</v>
      </c>
      <c r="BE581" s="2">
        <f t="shared" si="167"/>
        <v>0.14123089601677866</v>
      </c>
    </row>
    <row r="582" spans="1:57" ht="12.75">
      <c r="A582" s="1"/>
      <c r="B582" s="62"/>
      <c r="N582" s="37">
        <f t="shared" si="164"/>
        <v>1</v>
      </c>
      <c r="V582" s="39">
        <f t="shared" si="153"/>
      </c>
      <c r="W582" s="39">
        <f t="shared" si="154"/>
      </c>
      <c r="X582" s="39">
        <f t="shared" si="155"/>
      </c>
      <c r="Y582" s="39">
        <f t="shared" si="156"/>
      </c>
      <c r="Z582" s="39">
        <f t="shared" si="157"/>
      </c>
      <c r="AA582" s="39">
        <f t="shared" si="158"/>
      </c>
      <c r="AB582" s="39">
        <f t="shared" si="159"/>
      </c>
      <c r="AC582" s="39">
        <f t="shared" si="160"/>
      </c>
      <c r="AD582" s="39">
        <f t="shared" si="161"/>
      </c>
      <c r="AE582" s="39">
        <f t="shared" si="162"/>
      </c>
      <c r="AF582" s="39"/>
      <c r="AX582" s="2">
        <v>-0.026909085360271003</v>
      </c>
      <c r="AY582" s="39">
        <f t="shared" si="165"/>
        <v>-0.1730735917524455</v>
      </c>
      <c r="BA582" s="2">
        <f t="shared" si="163"/>
        <v>-0.1609551276182338</v>
      </c>
      <c r="BB582" s="37">
        <f t="shared" si="166"/>
        <v>10</v>
      </c>
      <c r="BD582" s="37">
        <f t="shared" si="168"/>
        <v>15.926108000000294</v>
      </c>
      <c r="BE582" s="2">
        <f t="shared" si="167"/>
        <v>0.14082727105520762</v>
      </c>
    </row>
    <row r="583" spans="1:57" ht="12.75">
      <c r="A583" s="1"/>
      <c r="B583" s="62"/>
      <c r="N583" s="37">
        <f t="shared" si="164"/>
        <v>1</v>
      </c>
      <c r="V583" s="39">
        <f t="shared" si="153"/>
      </c>
      <c r="W583" s="39">
        <f t="shared" si="154"/>
      </c>
      <c r="X583" s="39">
        <f t="shared" si="155"/>
      </c>
      <c r="Y583" s="39">
        <f t="shared" si="156"/>
      </c>
      <c r="Z583" s="39">
        <f t="shared" si="157"/>
      </c>
      <c r="AA583" s="39">
        <f t="shared" si="158"/>
      </c>
      <c r="AB583" s="39">
        <f t="shared" si="159"/>
      </c>
      <c r="AC583" s="39">
        <f t="shared" si="160"/>
      </c>
      <c r="AD583" s="39">
        <f t="shared" si="161"/>
      </c>
      <c r="AE583" s="39">
        <f t="shared" si="162"/>
      </c>
      <c r="AF583" s="39"/>
      <c r="AX583" s="2">
        <v>-0.022329477828302864</v>
      </c>
      <c r="AY583" s="39">
        <f t="shared" si="165"/>
        <v>-0.1719832090067388</v>
      </c>
      <c r="BA583" s="2">
        <f t="shared" si="163"/>
        <v>-0.1609551276182338</v>
      </c>
      <c r="BB583" s="37">
        <f t="shared" si="166"/>
        <v>10</v>
      </c>
      <c r="BD583" s="37">
        <f t="shared" si="168"/>
        <v>15.941255600000295</v>
      </c>
      <c r="BE583" s="2">
        <f t="shared" si="167"/>
        <v>0.14041974441500557</v>
      </c>
    </row>
    <row r="584" spans="1:57" ht="12.75">
      <c r="A584" s="1"/>
      <c r="B584" s="62"/>
      <c r="N584" s="37">
        <f t="shared" si="164"/>
        <v>1</v>
      </c>
      <c r="V584" s="39">
        <f t="shared" si="153"/>
      </c>
      <c r="W584" s="39">
        <f t="shared" si="154"/>
      </c>
      <c r="X584" s="39">
        <f t="shared" si="155"/>
      </c>
      <c r="Y584" s="39">
        <f t="shared" si="156"/>
      </c>
      <c r="Z584" s="39">
        <f t="shared" si="157"/>
      </c>
      <c r="AA584" s="39">
        <f t="shared" si="158"/>
      </c>
      <c r="AB584" s="39">
        <f t="shared" si="159"/>
      </c>
      <c r="AC584" s="39">
        <f t="shared" si="160"/>
      </c>
      <c r="AD584" s="39">
        <f t="shared" si="161"/>
      </c>
      <c r="AE584" s="39">
        <f t="shared" si="162"/>
      </c>
      <c r="AF584" s="39"/>
      <c r="AX584" s="2">
        <v>-0.005981322672200688</v>
      </c>
      <c r="AY584" s="39">
        <f t="shared" si="165"/>
        <v>-0.16809079111242875</v>
      </c>
      <c r="BA584" s="2">
        <f t="shared" si="163"/>
        <v>-0.1609551276182338</v>
      </c>
      <c r="BB584" s="37">
        <f t="shared" si="166"/>
        <v>10</v>
      </c>
      <c r="BD584" s="37">
        <f t="shared" si="168"/>
        <v>15.956403200000295</v>
      </c>
      <c r="BE584" s="2">
        <f t="shared" si="167"/>
        <v>0.14000835668580489</v>
      </c>
    </row>
    <row r="585" spans="1:57" ht="12.75">
      <c r="A585" s="1"/>
      <c r="B585" s="62"/>
      <c r="N585" s="37">
        <f t="shared" si="164"/>
        <v>1</v>
      </c>
      <c r="V585" s="39">
        <f t="shared" si="153"/>
      </c>
      <c r="W585" s="39">
        <f t="shared" si="154"/>
      </c>
      <c r="X585" s="39">
        <f t="shared" si="155"/>
      </c>
      <c r="Y585" s="39">
        <f t="shared" si="156"/>
      </c>
      <c r="Z585" s="39">
        <f t="shared" si="157"/>
      </c>
      <c r="AA585" s="39">
        <f t="shared" si="158"/>
      </c>
      <c r="AB585" s="39">
        <f t="shared" si="159"/>
      </c>
      <c r="AC585" s="39">
        <f t="shared" si="160"/>
      </c>
      <c r="AD585" s="39">
        <f t="shared" si="161"/>
      </c>
      <c r="AE585" s="39">
        <f t="shared" si="162"/>
      </c>
      <c r="AF585" s="39"/>
      <c r="AX585" s="2">
        <v>-0.008784752952665793</v>
      </c>
      <c r="AY585" s="39">
        <f t="shared" si="165"/>
        <v>-0.1687582745125395</v>
      </c>
      <c r="BA585" s="2">
        <f t="shared" si="163"/>
        <v>-0.1609551276182338</v>
      </c>
      <c r="BB585" s="37">
        <f t="shared" si="166"/>
        <v>10</v>
      </c>
      <c r="BD585" s="37">
        <f t="shared" si="168"/>
        <v>15.971550800000296</v>
      </c>
      <c r="BE585" s="2">
        <f t="shared" si="167"/>
        <v>0.13959314875543344</v>
      </c>
    </row>
    <row r="586" spans="1:57" ht="12.75">
      <c r="A586" s="1"/>
      <c r="B586" s="62"/>
      <c r="N586" s="37">
        <f t="shared" si="164"/>
        <v>1</v>
      </c>
      <c r="V586" s="39">
        <f t="shared" si="153"/>
      </c>
      <c r="W586" s="39">
        <f t="shared" si="154"/>
      </c>
      <c r="X586" s="39">
        <f t="shared" si="155"/>
      </c>
      <c r="Y586" s="39">
        <f t="shared" si="156"/>
      </c>
      <c r="Z586" s="39">
        <f t="shared" si="157"/>
      </c>
      <c r="AA586" s="39">
        <f t="shared" si="158"/>
      </c>
      <c r="AB586" s="39">
        <f t="shared" si="159"/>
      </c>
      <c r="AC586" s="39">
        <f t="shared" si="160"/>
      </c>
      <c r="AD586" s="39">
        <f t="shared" si="161"/>
      </c>
      <c r="AE586" s="39">
        <f t="shared" si="162"/>
      </c>
      <c r="AF586" s="39"/>
      <c r="AX586" s="2">
        <v>0.021435895870845663</v>
      </c>
      <c r="AY586" s="39">
        <f t="shared" si="165"/>
        <v>-0.16156288193551296</v>
      </c>
      <c r="BA586" s="2">
        <f t="shared" si="163"/>
        <v>-0.1609551276182338</v>
      </c>
      <c r="BB586" s="37">
        <f t="shared" si="166"/>
        <v>10</v>
      </c>
      <c r="BD586" s="37">
        <f t="shared" si="168"/>
        <v>15.986698400000297</v>
      </c>
      <c r="BE586" s="2">
        <f t="shared" si="167"/>
        <v>0.13917416180316214</v>
      </c>
    </row>
    <row r="587" spans="1:57" ht="12.75">
      <c r="A587" s="1"/>
      <c r="B587" s="62"/>
      <c r="N587" s="37">
        <f t="shared" si="164"/>
        <v>1</v>
      </c>
      <c r="V587" s="39">
        <f t="shared" si="153"/>
      </c>
      <c r="W587" s="39">
        <f t="shared" si="154"/>
      </c>
      <c r="X587" s="39">
        <f t="shared" si="155"/>
      </c>
      <c r="Y587" s="39">
        <f t="shared" si="156"/>
      </c>
      <c r="Z587" s="39">
        <f t="shared" si="157"/>
      </c>
      <c r="AA587" s="39">
        <f t="shared" si="158"/>
      </c>
      <c r="AB587" s="39">
        <f t="shared" si="159"/>
      </c>
      <c r="AC587" s="39">
        <f t="shared" si="160"/>
      </c>
      <c r="AD587" s="39">
        <f t="shared" si="161"/>
      </c>
      <c r="AE587" s="39">
        <f t="shared" si="162"/>
      </c>
      <c r="AF587" s="39"/>
      <c r="AX587" s="2">
        <v>0.01379284035767693</v>
      </c>
      <c r="AY587" s="39">
        <f t="shared" si="165"/>
        <v>-0.163382657057696</v>
      </c>
      <c r="BA587" s="2">
        <f t="shared" si="163"/>
        <v>-0.1609551276182338</v>
      </c>
      <c r="BB587" s="37">
        <f t="shared" si="166"/>
        <v>10</v>
      </c>
      <c r="BD587" s="37">
        <f t="shared" si="168"/>
        <v>16.001846000000295</v>
      </c>
      <c r="BE587" s="2">
        <f t="shared" si="167"/>
        <v>0.1387514372929196</v>
      </c>
    </row>
    <row r="588" spans="1:57" ht="12.75">
      <c r="A588" s="1"/>
      <c r="B588" s="62"/>
      <c r="N588" s="37">
        <f t="shared" si="164"/>
        <v>1</v>
      </c>
      <c r="V588" s="39">
        <f t="shared" si="153"/>
      </c>
      <c r="W588" s="39">
        <f t="shared" si="154"/>
      </c>
      <c r="X588" s="39">
        <f t="shared" si="155"/>
      </c>
      <c r="Y588" s="39">
        <f t="shared" si="156"/>
      </c>
      <c r="Z588" s="39">
        <f t="shared" si="157"/>
      </c>
      <c r="AA588" s="39">
        <f t="shared" si="158"/>
      </c>
      <c r="AB588" s="39">
        <f t="shared" si="159"/>
      </c>
      <c r="AC588" s="39">
        <f t="shared" si="160"/>
      </c>
      <c r="AD588" s="39">
        <f t="shared" si="161"/>
      </c>
      <c r="AE588" s="39">
        <f t="shared" si="162"/>
      </c>
      <c r="AF588" s="39"/>
      <c r="AX588" s="2">
        <v>-0.02767265846736045</v>
      </c>
      <c r="AY588" s="39">
        <f t="shared" si="165"/>
        <v>-0.1732553948731811</v>
      </c>
      <c r="BA588" s="2">
        <f t="shared" si="163"/>
        <v>-0.1609551276182338</v>
      </c>
      <c r="BB588" s="37">
        <f t="shared" si="166"/>
        <v>10</v>
      </c>
      <c r="BD588" s="37">
        <f t="shared" si="168"/>
        <v>16.016993600000294</v>
      </c>
      <c r="BE588" s="2">
        <f t="shared" si="167"/>
        <v>0.13832501696647612</v>
      </c>
    </row>
    <row r="589" spans="1:57" ht="12.75">
      <c r="A589" s="1"/>
      <c r="B589" s="62"/>
      <c r="N589" s="37">
        <f t="shared" si="164"/>
        <v>1</v>
      </c>
      <c r="V589" s="39">
        <f t="shared" si="153"/>
      </c>
      <c r="W589" s="39">
        <f t="shared" si="154"/>
      </c>
      <c r="X589" s="39">
        <f t="shared" si="155"/>
      </c>
      <c r="Y589" s="39">
        <f t="shared" si="156"/>
      </c>
      <c r="Z589" s="39">
        <f t="shared" si="157"/>
      </c>
      <c r="AA589" s="39">
        <f t="shared" si="158"/>
      </c>
      <c r="AB589" s="39">
        <f t="shared" si="159"/>
      </c>
      <c r="AC589" s="39">
        <f t="shared" si="160"/>
      </c>
      <c r="AD589" s="39">
        <f t="shared" si="161"/>
      </c>
      <c r="AE589" s="39">
        <f t="shared" si="162"/>
      </c>
      <c r="AF589" s="39"/>
      <c r="AX589" s="2">
        <v>0.0059172338023010945</v>
      </c>
      <c r="AY589" s="39">
        <f t="shared" si="165"/>
        <v>-0.16525780147564262</v>
      </c>
      <c r="BA589" s="2">
        <f t="shared" si="163"/>
        <v>-0.1609551276182338</v>
      </c>
      <c r="BB589" s="37">
        <f t="shared" si="166"/>
        <v>10</v>
      </c>
      <c r="BD589" s="37">
        <f t="shared" si="168"/>
        <v>16.032141200000293</v>
      </c>
      <c r="BE589" s="2">
        <f t="shared" si="167"/>
        <v>0.1378949428365982</v>
      </c>
    </row>
    <row r="590" spans="1:57" ht="12.75">
      <c r="A590" s="1"/>
      <c r="B590" s="62"/>
      <c r="N590" s="37">
        <f t="shared" si="164"/>
        <v>1</v>
      </c>
      <c r="V590" s="39">
        <f t="shared" si="153"/>
      </c>
      <c r="W590" s="39">
        <f t="shared" si="154"/>
      </c>
      <c r="X590" s="39">
        <f t="shared" si="155"/>
      </c>
      <c r="Y590" s="39">
        <f t="shared" si="156"/>
      </c>
      <c r="Z590" s="39">
        <f t="shared" si="157"/>
      </c>
      <c r="AA590" s="39">
        <f t="shared" si="158"/>
      </c>
      <c r="AB590" s="39">
        <f t="shared" si="159"/>
      </c>
      <c r="AC590" s="39">
        <f t="shared" si="160"/>
      </c>
      <c r="AD590" s="39">
        <f t="shared" si="161"/>
      </c>
      <c r="AE590" s="39">
        <f t="shared" si="162"/>
      </c>
      <c r="AF590" s="39"/>
      <c r="AX590" s="2">
        <v>-0.020509353923154394</v>
      </c>
      <c r="AY590" s="39">
        <f t="shared" si="165"/>
        <v>-0.17154984617217964</v>
      </c>
      <c r="BA590" s="2">
        <f t="shared" si="163"/>
        <v>-0.1609551276182338</v>
      </c>
      <c r="BB590" s="37">
        <f t="shared" si="166"/>
        <v>10</v>
      </c>
      <c r="BD590" s="37">
        <f t="shared" si="168"/>
        <v>16.047288800000292</v>
      </c>
      <c r="BE590" s="2">
        <f t="shared" si="167"/>
        <v>0.1374612571801755</v>
      </c>
    </row>
    <row r="591" spans="1:57" ht="12.75">
      <c r="A591" s="1"/>
      <c r="B591" s="62"/>
      <c r="N591" s="37">
        <f t="shared" si="164"/>
        <v>1</v>
      </c>
      <c r="V591" s="39">
        <f t="shared" si="153"/>
      </c>
      <c r="W591" s="39">
        <f t="shared" si="154"/>
      </c>
      <c r="X591" s="39">
        <f t="shared" si="155"/>
      </c>
      <c r="Y591" s="39">
        <f t="shared" si="156"/>
      </c>
      <c r="Z591" s="39">
        <f t="shared" si="157"/>
      </c>
      <c r="AA591" s="39">
        <f t="shared" si="158"/>
      </c>
      <c r="AB591" s="39">
        <f t="shared" si="159"/>
      </c>
      <c r="AC591" s="39">
        <f t="shared" si="160"/>
      </c>
      <c r="AD591" s="39">
        <f t="shared" si="161"/>
      </c>
      <c r="AE591" s="39">
        <f t="shared" si="162"/>
      </c>
      <c r="AF591" s="39"/>
      <c r="AX591" s="2">
        <v>-0.02002960295419172</v>
      </c>
      <c r="AY591" s="39">
        <f t="shared" si="165"/>
        <v>-0.17143561975099805</v>
      </c>
      <c r="BA591" s="2">
        <f t="shared" si="163"/>
        <v>-0.1609551276182338</v>
      </c>
      <c r="BB591" s="37">
        <f t="shared" si="166"/>
        <v>10</v>
      </c>
      <c r="BD591" s="37">
        <f t="shared" si="168"/>
        <v>16.06243640000029</v>
      </c>
      <c r="BE591" s="2">
        <f t="shared" si="167"/>
        <v>0.13702400253132122</v>
      </c>
    </row>
    <row r="592" spans="1:57" ht="12.75">
      <c r="A592" s="1"/>
      <c r="B592" s="62"/>
      <c r="N592" s="37">
        <f t="shared" si="164"/>
        <v>1</v>
      </c>
      <c r="V592" s="39">
        <f t="shared" si="153"/>
      </c>
      <c r="W592" s="39">
        <f t="shared" si="154"/>
      </c>
      <c r="X592" s="39">
        <f t="shared" si="155"/>
      </c>
      <c r="Y592" s="39">
        <f t="shared" si="156"/>
      </c>
      <c r="Z592" s="39">
        <f t="shared" si="157"/>
      </c>
      <c r="AA592" s="39">
        <f t="shared" si="158"/>
      </c>
      <c r="AB592" s="39">
        <f t="shared" si="159"/>
      </c>
      <c r="AC592" s="39">
        <f t="shared" si="160"/>
      </c>
      <c r="AD592" s="39">
        <f t="shared" si="161"/>
      </c>
      <c r="AE592" s="39">
        <f t="shared" si="162"/>
      </c>
      <c r="AF592" s="39"/>
      <c r="AX592" s="2">
        <v>-0.007755668813135167</v>
      </c>
      <c r="AY592" s="39">
        <f t="shared" si="165"/>
        <v>-0.16851325447931792</v>
      </c>
      <c r="BA592" s="2">
        <f t="shared" si="163"/>
        <v>-0.1609551276182338</v>
      </c>
      <c r="BB592" s="37">
        <f t="shared" si="166"/>
        <v>10</v>
      </c>
      <c r="BD592" s="37">
        <f t="shared" si="168"/>
        <v>16.07758400000029</v>
      </c>
      <c r="BE592" s="2">
        <f t="shared" si="167"/>
        <v>0.13658322167444822</v>
      </c>
    </row>
    <row r="593" spans="1:57" ht="12.75">
      <c r="A593" s="1"/>
      <c r="B593" s="62"/>
      <c r="N593" s="37">
        <f t="shared" si="164"/>
        <v>1</v>
      </c>
      <c r="V593" s="39">
        <f t="shared" si="153"/>
      </c>
      <c r="W593" s="39">
        <f t="shared" si="154"/>
      </c>
      <c r="X593" s="39">
        <f t="shared" si="155"/>
      </c>
      <c r="Y593" s="39">
        <f t="shared" si="156"/>
      </c>
      <c r="Z593" s="39">
        <f t="shared" si="157"/>
      </c>
      <c r="AA593" s="39">
        <f t="shared" si="158"/>
      </c>
      <c r="AB593" s="39">
        <f t="shared" si="159"/>
      </c>
      <c r="AC593" s="39">
        <f t="shared" si="160"/>
      </c>
      <c r="AD593" s="39">
        <f t="shared" si="161"/>
      </c>
      <c r="AE593" s="39">
        <f t="shared" si="162"/>
      </c>
      <c r="AF593" s="39"/>
      <c r="AX593" s="2">
        <v>0.012333445234534744</v>
      </c>
      <c r="AY593" s="39">
        <f t="shared" si="165"/>
        <v>-0.16373013208701556</v>
      </c>
      <c r="BA593" s="2">
        <f t="shared" si="163"/>
        <v>-0.1609551276182338</v>
      </c>
      <c r="BB593" s="37">
        <f t="shared" si="166"/>
        <v>10</v>
      </c>
      <c r="BD593" s="37">
        <f t="shared" si="168"/>
        <v>16.09273160000029</v>
      </c>
      <c r="BE593" s="2">
        <f t="shared" si="167"/>
        <v>0.13613895763732162</v>
      </c>
    </row>
    <row r="594" spans="1:57" ht="12.75">
      <c r="A594" s="1"/>
      <c r="B594" s="62"/>
      <c r="N594" s="37">
        <f t="shared" si="164"/>
        <v>1</v>
      </c>
      <c r="V594" s="39">
        <f t="shared" si="153"/>
      </c>
      <c r="W594" s="39">
        <f t="shared" si="154"/>
      </c>
      <c r="X594" s="39">
        <f t="shared" si="155"/>
      </c>
      <c r="Y594" s="39">
        <f t="shared" si="156"/>
      </c>
      <c r="Z594" s="39">
        <f t="shared" si="157"/>
      </c>
      <c r="AA594" s="39">
        <f t="shared" si="158"/>
      </c>
      <c r="AB594" s="39">
        <f t="shared" si="159"/>
      </c>
      <c r="AC594" s="39">
        <f t="shared" si="160"/>
      </c>
      <c r="AD594" s="39">
        <f t="shared" si="161"/>
      </c>
      <c r="AE594" s="39">
        <f t="shared" si="162"/>
      </c>
      <c r="AF594" s="39"/>
      <c r="AX594" s="2">
        <v>-0.002831812494277778</v>
      </c>
      <c r="AY594" s="39">
        <f t="shared" si="165"/>
        <v>-0.16734090773673282</v>
      </c>
      <c r="BA594" s="2">
        <f t="shared" si="163"/>
        <v>-0.1609551276182338</v>
      </c>
      <c r="BB594" s="37">
        <f t="shared" si="166"/>
        <v>10</v>
      </c>
      <c r="BD594" s="37">
        <f t="shared" si="168"/>
        <v>16.107879200000287</v>
      </c>
      <c r="BE594" s="2">
        <f t="shared" si="167"/>
        <v>0.1356912536840904</v>
      </c>
    </row>
    <row r="595" spans="1:57" ht="12.75">
      <c r="A595" s="1"/>
      <c r="B595" s="62"/>
      <c r="N595" s="37">
        <f t="shared" si="164"/>
        <v>1</v>
      </c>
      <c r="V595" s="39">
        <f t="shared" si="153"/>
      </c>
      <c r="W595" s="39">
        <f t="shared" si="154"/>
      </c>
      <c r="X595" s="39">
        <f t="shared" si="155"/>
      </c>
      <c r="Y595" s="39">
        <f t="shared" si="156"/>
      </c>
      <c r="Z595" s="39">
        <f t="shared" si="157"/>
      </c>
      <c r="AA595" s="39">
        <f t="shared" si="158"/>
      </c>
      <c r="AB595" s="39">
        <f t="shared" si="159"/>
      </c>
      <c r="AC595" s="39">
        <f t="shared" si="160"/>
      </c>
      <c r="AD595" s="39">
        <f t="shared" si="161"/>
      </c>
      <c r="AE595" s="39">
        <f t="shared" si="162"/>
      </c>
      <c r="AF595" s="39"/>
      <c r="AX595" s="2">
        <v>0.009870601519821769</v>
      </c>
      <c r="AY595" s="39">
        <f t="shared" si="165"/>
        <v>-0.1643165234476615</v>
      </c>
      <c r="BA595" s="2">
        <f t="shared" si="163"/>
        <v>-0.1609551276182338</v>
      </c>
      <c r="BB595" s="37">
        <f t="shared" si="166"/>
        <v>10</v>
      </c>
      <c r="BD595" s="37">
        <f t="shared" si="168"/>
        <v>16.123026800000286</v>
      </c>
      <c r="BE595" s="2">
        <f t="shared" si="167"/>
        <v>0.1352401533082985</v>
      </c>
    </row>
    <row r="596" spans="1:57" ht="12.75">
      <c r="A596" s="1"/>
      <c r="B596" s="62"/>
      <c r="N596" s="37">
        <f t="shared" si="164"/>
        <v>1</v>
      </c>
      <c r="V596" s="39">
        <f t="shared" si="153"/>
      </c>
      <c r="W596" s="39">
        <f t="shared" si="154"/>
      </c>
      <c r="X596" s="39">
        <f t="shared" si="155"/>
      </c>
      <c r="Y596" s="39">
        <f t="shared" si="156"/>
      </c>
      <c r="Z596" s="39">
        <f t="shared" si="157"/>
      </c>
      <c r="AA596" s="39">
        <f t="shared" si="158"/>
      </c>
      <c r="AB596" s="39">
        <f t="shared" si="159"/>
      </c>
      <c r="AC596" s="39">
        <f t="shared" si="160"/>
      </c>
      <c r="AD596" s="39">
        <f t="shared" si="161"/>
      </c>
      <c r="AE596" s="39">
        <f t="shared" si="162"/>
      </c>
      <c r="AF596" s="39"/>
      <c r="AX596" s="2">
        <v>-0.027388836329233678</v>
      </c>
      <c r="AY596" s="39">
        <f t="shared" si="165"/>
        <v>-0.17318781817362708</v>
      </c>
      <c r="BA596" s="2">
        <f t="shared" si="163"/>
        <v>-0.1609551276182338</v>
      </c>
      <c r="BB596" s="37">
        <f t="shared" si="166"/>
        <v>10</v>
      </c>
      <c r="BD596" s="37">
        <f t="shared" si="168"/>
        <v>16.138174400000285</v>
      </c>
      <c r="BE596" s="2">
        <f t="shared" si="167"/>
        <v>0.13478570022587813</v>
      </c>
    </row>
    <row r="597" spans="1:57" ht="12.75">
      <c r="A597" s="1"/>
      <c r="B597" s="62"/>
      <c r="N597" s="37">
        <f t="shared" si="164"/>
        <v>1</v>
      </c>
      <c r="V597" s="39">
        <f t="shared" si="153"/>
      </c>
      <c r="W597" s="39">
        <f t="shared" si="154"/>
      </c>
      <c r="X597" s="39">
        <f t="shared" si="155"/>
      </c>
      <c r="Y597" s="39">
        <f t="shared" si="156"/>
      </c>
      <c r="Z597" s="39">
        <f t="shared" si="157"/>
      </c>
      <c r="AA597" s="39">
        <f t="shared" si="158"/>
      </c>
      <c r="AB597" s="39">
        <f t="shared" si="159"/>
      </c>
      <c r="AC597" s="39">
        <f t="shared" si="160"/>
      </c>
      <c r="AD597" s="39">
        <f t="shared" si="161"/>
      </c>
      <c r="AE597" s="39">
        <f t="shared" si="162"/>
      </c>
      <c r="AF597" s="39"/>
      <c r="AX597" s="2">
        <v>-0.015567186498611408</v>
      </c>
      <c r="AY597" s="39">
        <f t="shared" si="165"/>
        <v>-0.17037313964252654</v>
      </c>
      <c r="BA597" s="2">
        <f t="shared" si="163"/>
        <v>-0.1609551276182338</v>
      </c>
      <c r="BB597" s="37">
        <f t="shared" si="166"/>
        <v>10</v>
      </c>
      <c r="BD597" s="37">
        <f t="shared" si="168"/>
        <v>16.153322000000284</v>
      </c>
      <c r="BE597" s="2">
        <f t="shared" si="167"/>
        <v>0.13432793836812582</v>
      </c>
    </row>
    <row r="598" spans="1:57" ht="12.75">
      <c r="A598" s="1"/>
      <c r="B598" s="62"/>
      <c r="N598" s="37">
        <f t="shared" si="164"/>
        <v>1</v>
      </c>
      <c r="V598" s="39">
        <f t="shared" si="153"/>
      </c>
      <c r="W598" s="39">
        <f t="shared" si="154"/>
      </c>
      <c r="X598" s="39">
        <f t="shared" si="155"/>
      </c>
      <c r="Y598" s="39">
        <f t="shared" si="156"/>
      </c>
      <c r="Z598" s="39">
        <f t="shared" si="157"/>
      </c>
      <c r="AA598" s="39">
        <f t="shared" si="158"/>
      </c>
      <c r="AB598" s="39">
        <f t="shared" si="159"/>
      </c>
      <c r="AC598" s="39">
        <f t="shared" si="160"/>
      </c>
      <c r="AD598" s="39">
        <f t="shared" si="161"/>
      </c>
      <c r="AE598" s="39">
        <f t="shared" si="162"/>
      </c>
      <c r="AF598" s="39"/>
      <c r="AX598" s="2">
        <v>-0.028939786980803857</v>
      </c>
      <c r="AY598" s="39">
        <f t="shared" si="165"/>
        <v>-0.17355709213828666</v>
      </c>
      <c r="BA598" s="2">
        <f t="shared" si="163"/>
        <v>-0.1609551276182338</v>
      </c>
      <c r="BB598" s="37">
        <f t="shared" si="166"/>
        <v>10</v>
      </c>
      <c r="BD598" s="37">
        <f t="shared" si="168"/>
        <v>16.168469600000282</v>
      </c>
      <c r="BE598" s="2">
        <f t="shared" si="167"/>
        <v>0.1338669118746634</v>
      </c>
    </row>
    <row r="599" spans="1:57" ht="12.75">
      <c r="A599" s="1"/>
      <c r="B599" s="62"/>
      <c r="N599" s="37">
        <f t="shared" si="164"/>
        <v>1</v>
      </c>
      <c r="V599" s="39">
        <f t="shared" si="153"/>
      </c>
      <c r="W599" s="39">
        <f t="shared" si="154"/>
      </c>
      <c r="X599" s="39">
        <f t="shared" si="155"/>
      </c>
      <c r="Y599" s="39">
        <f t="shared" si="156"/>
      </c>
      <c r="Z599" s="39">
        <f t="shared" si="157"/>
      </c>
      <c r="AA599" s="39">
        <f t="shared" si="158"/>
      </c>
      <c r="AB599" s="39">
        <f t="shared" si="159"/>
      </c>
      <c r="AC599" s="39">
        <f t="shared" si="160"/>
      </c>
      <c r="AD599" s="39">
        <f t="shared" si="161"/>
      </c>
      <c r="AE599" s="39">
        <f t="shared" si="162"/>
      </c>
      <c r="AF599" s="39"/>
      <c r="AX599" s="2">
        <v>0.028200018311105683</v>
      </c>
      <c r="AY599" s="39">
        <f t="shared" si="165"/>
        <v>-0.1599523765925939</v>
      </c>
      <c r="BA599" s="2">
        <f t="shared" si="163"/>
        <v>-0.1609551276182338</v>
      </c>
      <c r="BB599" s="37">
        <f t="shared" si="166"/>
        <v>10</v>
      </c>
      <c r="BD599" s="37">
        <f t="shared" si="168"/>
        <v>16.18361720000028</v>
      </c>
      <c r="BE599" s="2">
        <f t="shared" si="167"/>
        <v>0.1334026650863856</v>
      </c>
    </row>
    <row r="600" spans="1:57" ht="12.75">
      <c r="A600" s="1"/>
      <c r="B600" s="62"/>
      <c r="N600" s="37">
        <f t="shared" si="164"/>
        <v>1</v>
      </c>
      <c r="V600" s="39">
        <f t="shared" si="153"/>
      </c>
      <c r="W600" s="39">
        <f t="shared" si="154"/>
      </c>
      <c r="X600" s="39">
        <f t="shared" si="155"/>
      </c>
      <c r="Y600" s="39">
        <f t="shared" si="156"/>
      </c>
      <c r="Z600" s="39">
        <f t="shared" si="157"/>
      </c>
      <c r="AA600" s="39">
        <f t="shared" si="158"/>
      </c>
      <c r="AB600" s="39">
        <f t="shared" si="159"/>
      </c>
      <c r="AC600" s="39">
        <f t="shared" si="160"/>
      </c>
      <c r="AD600" s="39">
        <f t="shared" si="161"/>
      </c>
      <c r="AE600" s="39">
        <f t="shared" si="162"/>
      </c>
      <c r="AF600" s="39"/>
      <c r="AX600" s="2">
        <v>0.00585863826410718</v>
      </c>
      <c r="AY600" s="39">
        <f t="shared" si="165"/>
        <v>-0.1652717527942602</v>
      </c>
      <c r="BA600" s="2">
        <f t="shared" si="163"/>
        <v>-0.1609551276182338</v>
      </c>
      <c r="BB600" s="37">
        <f t="shared" si="166"/>
        <v>10</v>
      </c>
      <c r="BD600" s="37">
        <f t="shared" si="168"/>
        <v>16.19876480000028</v>
      </c>
      <c r="BE600" s="2">
        <f t="shared" si="167"/>
        <v>0.132935242538395</v>
      </c>
    </row>
    <row r="601" spans="1:57" ht="12.75">
      <c r="A601" s="1"/>
      <c r="B601" s="62"/>
      <c r="N601" s="37">
        <f t="shared" si="164"/>
        <v>1</v>
      </c>
      <c r="V601" s="39">
        <f t="shared" si="153"/>
      </c>
      <c r="W601" s="39">
        <f t="shared" si="154"/>
      </c>
      <c r="X601" s="39">
        <f t="shared" si="155"/>
      </c>
      <c r="Y601" s="39">
        <f t="shared" si="156"/>
      </c>
      <c r="Z601" s="39">
        <f t="shared" si="157"/>
      </c>
      <c r="AA601" s="39">
        <f t="shared" si="158"/>
      </c>
      <c r="AB601" s="39">
        <f t="shared" si="159"/>
      </c>
      <c r="AC601" s="39">
        <f t="shared" si="160"/>
      </c>
      <c r="AD601" s="39">
        <f t="shared" si="161"/>
      </c>
      <c r="AE601" s="39">
        <f t="shared" si="162"/>
      </c>
      <c r="AF601" s="39"/>
      <c r="AX601" s="2">
        <v>0.015276039918210395</v>
      </c>
      <c r="AY601" s="39">
        <f t="shared" si="165"/>
        <v>-0.16302951430518803</v>
      </c>
      <c r="BA601" s="2">
        <f t="shared" si="163"/>
        <v>-0.1609551276182338</v>
      </c>
      <c r="BB601" s="37">
        <f t="shared" si="166"/>
        <v>10</v>
      </c>
      <c r="BD601" s="37">
        <f t="shared" si="168"/>
        <v>16.21391240000028</v>
      </c>
      <c r="BE601" s="2">
        <f t="shared" si="167"/>
        <v>0.132464688952927</v>
      </c>
    </row>
    <row r="602" spans="1:57" ht="12.75">
      <c r="A602" s="1"/>
      <c r="B602" s="62"/>
      <c r="N602" s="37">
        <f t="shared" si="164"/>
        <v>1</v>
      </c>
      <c r="V602" s="39">
        <f t="shared" si="153"/>
      </c>
      <c r="W602" s="39">
        <f t="shared" si="154"/>
      </c>
      <c r="X602" s="39">
        <f t="shared" si="155"/>
      </c>
      <c r="Y602" s="39">
        <f t="shared" si="156"/>
      </c>
      <c r="Z602" s="39">
        <f t="shared" si="157"/>
      </c>
      <c r="AA602" s="39">
        <f t="shared" si="158"/>
      </c>
      <c r="AB602" s="39">
        <f t="shared" si="159"/>
      </c>
      <c r="AC602" s="39">
        <f t="shared" si="160"/>
      </c>
      <c r="AD602" s="39">
        <f t="shared" si="161"/>
      </c>
      <c r="AE602" s="39">
        <f t="shared" si="162"/>
      </c>
      <c r="AF602" s="39"/>
      <c r="AX602" s="2">
        <v>-0.019029816583758047</v>
      </c>
      <c r="AY602" s="39">
        <f t="shared" si="165"/>
        <v>-0.17119757537708527</v>
      </c>
      <c r="BA602" s="2">
        <f t="shared" si="163"/>
        <v>-0.1609551276182338</v>
      </c>
      <c r="BB602" s="37">
        <f t="shared" si="166"/>
        <v>10</v>
      </c>
      <c r="BD602" s="37">
        <f t="shared" si="168"/>
        <v>16.229060000000278</v>
      </c>
      <c r="BE602" s="2">
        <f t="shared" si="167"/>
        <v>0.13199104923226554</v>
      </c>
    </row>
    <row r="603" spans="1:57" ht="12.75">
      <c r="A603" s="1"/>
      <c r="B603" s="62"/>
      <c r="N603" s="37">
        <f t="shared" si="164"/>
        <v>1</v>
      </c>
      <c r="V603" s="39">
        <f t="shared" si="153"/>
      </c>
      <c r="W603" s="39">
        <f t="shared" si="154"/>
      </c>
      <c r="X603" s="39">
        <f t="shared" si="155"/>
      </c>
      <c r="Y603" s="39">
        <f t="shared" si="156"/>
      </c>
      <c r="Z603" s="39">
        <f t="shared" si="157"/>
      </c>
      <c r="AA603" s="39">
        <f t="shared" si="158"/>
      </c>
      <c r="AB603" s="39">
        <f t="shared" si="159"/>
      </c>
      <c r="AC603" s="39">
        <f t="shared" si="160"/>
      </c>
      <c r="AD603" s="39">
        <f t="shared" si="161"/>
      </c>
      <c r="AE603" s="39">
        <f t="shared" si="162"/>
      </c>
      <c r="AF603" s="39"/>
      <c r="AX603" s="2">
        <v>0.00861629078035829</v>
      </c>
      <c r="AY603" s="39">
        <f t="shared" si="165"/>
        <v>-0.16461516886181948</v>
      </c>
      <c r="BA603" s="2">
        <f t="shared" si="163"/>
        <v>-0.1609551276182338</v>
      </c>
      <c r="BB603" s="37">
        <f t="shared" si="166"/>
        <v>10</v>
      </c>
      <c r="BD603" s="37">
        <f t="shared" si="168"/>
        <v>16.244207600000276</v>
      </c>
      <c r="BE603" s="2">
        <f t="shared" si="167"/>
        <v>0.13151436845165146</v>
      </c>
    </row>
    <row r="604" spans="1:57" ht="12.75">
      <c r="A604" s="1"/>
      <c r="B604" s="62"/>
      <c r="N604" s="37">
        <f t="shared" si="164"/>
        <v>1</v>
      </c>
      <c r="V604" s="39">
        <f t="shared" si="153"/>
      </c>
      <c r="W604" s="39">
        <f t="shared" si="154"/>
      </c>
      <c r="X604" s="39">
        <f t="shared" si="155"/>
      </c>
      <c r="Y604" s="39">
        <f t="shared" si="156"/>
      </c>
      <c r="Z604" s="39">
        <f t="shared" si="157"/>
      </c>
      <c r="AA604" s="39">
        <f t="shared" si="158"/>
      </c>
      <c r="AB604" s="39">
        <f t="shared" si="159"/>
      </c>
      <c r="AC604" s="39">
        <f t="shared" si="160"/>
      </c>
      <c r="AD604" s="39">
        <f t="shared" si="161"/>
      </c>
      <c r="AE604" s="39">
        <f t="shared" si="162"/>
      </c>
      <c r="AF604" s="39"/>
      <c r="AX604" s="2">
        <v>-0.018225959044160283</v>
      </c>
      <c r="AY604" s="39">
        <f t="shared" si="165"/>
        <v>-0.1710061807248001</v>
      </c>
      <c r="BA604" s="2">
        <f t="shared" si="163"/>
        <v>-0.1609551276182338</v>
      </c>
      <c r="BB604" s="37">
        <f t="shared" si="166"/>
        <v>10</v>
      </c>
      <c r="BD604" s="37">
        <f t="shared" si="168"/>
        <v>16.259355200000275</v>
      </c>
      <c r="BE604" s="2">
        <f t="shared" si="167"/>
        <v>0.13103469185218497</v>
      </c>
    </row>
    <row r="605" spans="1:57" ht="12.75">
      <c r="A605" s="1"/>
      <c r="B605" s="62"/>
      <c r="N605" s="37">
        <f t="shared" si="164"/>
        <v>1</v>
      </c>
      <c r="V605" s="39">
        <f t="shared" si="153"/>
      </c>
      <c r="W605" s="39">
        <f t="shared" si="154"/>
      </c>
      <c r="X605" s="39">
        <f t="shared" si="155"/>
      </c>
      <c r="Y605" s="39">
        <f t="shared" si="156"/>
      </c>
      <c r="Z605" s="39">
        <f t="shared" si="157"/>
      </c>
      <c r="AA605" s="39">
        <f t="shared" si="158"/>
      </c>
      <c r="AB605" s="39">
        <f t="shared" si="159"/>
      </c>
      <c r="AC605" s="39">
        <f t="shared" si="160"/>
      </c>
      <c r="AD605" s="39">
        <f t="shared" si="161"/>
      </c>
      <c r="AE605" s="39">
        <f t="shared" si="162"/>
      </c>
      <c r="AF605" s="39"/>
      <c r="AX605" s="2">
        <v>0.013170262764366586</v>
      </c>
      <c r="AY605" s="39">
        <f t="shared" si="165"/>
        <v>-0.16353088981800798</v>
      </c>
      <c r="BA605" s="2">
        <f t="shared" si="163"/>
        <v>-0.1609551276182338</v>
      </c>
      <c r="BB605" s="37">
        <f t="shared" si="166"/>
        <v>10</v>
      </c>
      <c r="BD605" s="37">
        <f t="shared" si="168"/>
        <v>16.274502800000274</v>
      </c>
      <c r="BE605" s="2">
        <f t="shared" si="167"/>
        <v>0.13055206483372414</v>
      </c>
    </row>
    <row r="606" spans="1:57" ht="12.75">
      <c r="A606" s="1"/>
      <c r="B606" s="62"/>
      <c r="N606" s="37">
        <f t="shared" si="164"/>
        <v>1</v>
      </c>
      <c r="V606" s="39">
        <f t="shared" si="153"/>
      </c>
      <c r="W606" s="39">
        <f t="shared" si="154"/>
      </c>
      <c r="X606" s="39">
        <f t="shared" si="155"/>
      </c>
      <c r="Y606" s="39">
        <f t="shared" si="156"/>
      </c>
      <c r="Z606" s="39">
        <f t="shared" si="157"/>
      </c>
      <c r="AA606" s="39">
        <f t="shared" si="158"/>
      </c>
      <c r="AB606" s="39">
        <f t="shared" si="159"/>
      </c>
      <c r="AC606" s="39">
        <f t="shared" si="160"/>
      </c>
      <c r="AD606" s="39">
        <f t="shared" si="161"/>
      </c>
      <c r="AE606" s="39">
        <f t="shared" si="162"/>
      </c>
      <c r="AF606" s="39"/>
      <c r="AX606" s="2">
        <v>-0.0210879848628193</v>
      </c>
      <c r="AY606" s="39">
        <f t="shared" si="165"/>
        <v>-0.17168761544352842</v>
      </c>
      <c r="BA606" s="2">
        <f t="shared" si="163"/>
        <v>-0.1609551276182338</v>
      </c>
      <c r="BB606" s="37">
        <f t="shared" si="166"/>
        <v>10</v>
      </c>
      <c r="BD606" s="37">
        <f t="shared" si="168"/>
        <v>16.289650400000273</v>
      </c>
      <c r="BE606" s="2">
        <f t="shared" si="167"/>
        <v>0.13006653294778</v>
      </c>
    </row>
    <row r="607" spans="1:57" ht="12.75">
      <c r="A607" s="1"/>
      <c r="B607" s="62"/>
      <c r="N607" s="37">
        <f t="shared" si="164"/>
        <v>1</v>
      </c>
      <c r="V607" s="39">
        <f t="shared" si="153"/>
      </c>
      <c r="W607" s="39">
        <f t="shared" si="154"/>
      </c>
      <c r="X607" s="39">
        <f t="shared" si="155"/>
      </c>
      <c r="Y607" s="39">
        <f t="shared" si="156"/>
      </c>
      <c r="Z607" s="39">
        <f t="shared" si="157"/>
      </c>
      <c r="AA607" s="39">
        <f t="shared" si="158"/>
      </c>
      <c r="AB607" s="39">
        <f t="shared" si="159"/>
      </c>
      <c r="AC607" s="39">
        <f t="shared" si="160"/>
      </c>
      <c r="AD607" s="39">
        <f t="shared" si="161"/>
      </c>
      <c r="AE607" s="39">
        <f t="shared" si="162"/>
      </c>
      <c r="AF607" s="39"/>
      <c r="AX607" s="2">
        <v>0.014259773552659685</v>
      </c>
      <c r="AY607" s="39">
        <f t="shared" si="165"/>
        <v>-0.163271482487462</v>
      </c>
      <c r="BA607" s="2">
        <f t="shared" si="163"/>
        <v>-0.1609551276182338</v>
      </c>
      <c r="BB607" s="37">
        <f t="shared" si="166"/>
        <v>10</v>
      </c>
      <c r="BD607" s="37">
        <f t="shared" si="168"/>
        <v>16.30479800000027</v>
      </c>
      <c r="BE607" s="2">
        <f t="shared" si="167"/>
        <v>0.12957814189041125</v>
      </c>
    </row>
    <row r="608" spans="1:57" ht="12.75">
      <c r="A608" s="1"/>
      <c r="B608" s="62"/>
      <c r="N608" s="37">
        <f t="shared" si="164"/>
        <v>1</v>
      </c>
      <c r="V608" s="39">
        <f t="shared" si="153"/>
      </c>
      <c r="W608" s="39">
        <f t="shared" si="154"/>
      </c>
      <c r="X608" s="39">
        <f t="shared" si="155"/>
      </c>
      <c r="Y608" s="39">
        <f t="shared" si="156"/>
      </c>
      <c r="Z608" s="39">
        <f t="shared" si="157"/>
      </c>
      <c r="AA608" s="39">
        <f t="shared" si="158"/>
      </c>
      <c r="AB608" s="39">
        <f t="shared" si="159"/>
      </c>
      <c r="AC608" s="39">
        <f t="shared" si="160"/>
      </c>
      <c r="AD608" s="39">
        <f t="shared" si="161"/>
      </c>
      <c r="AE608" s="39">
        <f t="shared" si="162"/>
      </c>
      <c r="AF608" s="39"/>
      <c r="AX608" s="2">
        <v>-0.016557817316202275</v>
      </c>
      <c r="AY608" s="39">
        <f t="shared" si="165"/>
        <v>-0.17060900412290533</v>
      </c>
      <c r="BA608" s="2">
        <f t="shared" si="163"/>
        <v>-0.1609551276182338</v>
      </c>
      <c r="BB608" s="37">
        <f t="shared" si="166"/>
        <v>10</v>
      </c>
      <c r="BD608" s="37">
        <f t="shared" si="168"/>
        <v>16.31994560000027</v>
      </c>
      <c r="BE608" s="2">
        <f t="shared" si="167"/>
        <v>0.12908693749511851</v>
      </c>
    </row>
    <row r="609" spans="1:57" ht="12.75">
      <c r="A609" s="1"/>
      <c r="B609" s="62"/>
      <c r="N609" s="37">
        <f t="shared" si="164"/>
        <v>1</v>
      </c>
      <c r="V609" s="39">
        <f t="shared" si="153"/>
      </c>
      <c r="W609" s="39">
        <f t="shared" si="154"/>
      </c>
      <c r="X609" s="39">
        <f t="shared" si="155"/>
      </c>
      <c r="Y609" s="39">
        <f t="shared" si="156"/>
      </c>
      <c r="Z609" s="39">
        <f t="shared" si="157"/>
      </c>
      <c r="AA609" s="39">
        <f t="shared" si="158"/>
      </c>
      <c r="AB609" s="39">
        <f t="shared" si="159"/>
      </c>
      <c r="AC609" s="39">
        <f t="shared" si="160"/>
      </c>
      <c r="AD609" s="39">
        <f t="shared" si="161"/>
      </c>
      <c r="AE609" s="39">
        <f t="shared" si="162"/>
      </c>
      <c r="AF609" s="39"/>
      <c r="AX609" s="2">
        <v>0.021406598101748706</v>
      </c>
      <c r="AY609" s="39">
        <f t="shared" si="165"/>
        <v>-0.16156985759482176</v>
      </c>
      <c r="BA609" s="2">
        <f t="shared" si="163"/>
        <v>-0.1609551276182338</v>
      </c>
      <c r="BB609" s="37">
        <f t="shared" si="166"/>
        <v>10</v>
      </c>
      <c r="BD609" s="37">
        <f t="shared" si="168"/>
        <v>16.33509320000027</v>
      </c>
      <c r="BE609" s="2">
        <f t="shared" si="167"/>
        <v>0.1285929657257411</v>
      </c>
    </row>
    <row r="610" spans="1:57" ht="12.75">
      <c r="A610" s="1"/>
      <c r="B610" s="62"/>
      <c r="N610" s="37">
        <f t="shared" si="164"/>
        <v>1</v>
      </c>
      <c r="V610" s="39">
        <f t="shared" si="153"/>
      </c>
      <c r="W610" s="39">
        <f t="shared" si="154"/>
      </c>
      <c r="X610" s="39">
        <f t="shared" si="155"/>
      </c>
      <c r="Y610" s="39">
        <f t="shared" si="156"/>
      </c>
      <c r="Z610" s="39">
        <f t="shared" si="157"/>
      </c>
      <c r="AA610" s="39">
        <f t="shared" si="158"/>
      </c>
      <c r="AB610" s="39">
        <f t="shared" si="159"/>
      </c>
      <c r="AC610" s="39">
        <f t="shared" si="160"/>
      </c>
      <c r="AD610" s="39">
        <f t="shared" si="161"/>
      </c>
      <c r="AE610" s="39">
        <f t="shared" si="162"/>
      </c>
      <c r="AF610" s="39"/>
      <c r="AX610" s="2">
        <v>0.007427900021362961</v>
      </c>
      <c r="AY610" s="39">
        <f t="shared" si="165"/>
        <v>-0.16489811904253265</v>
      </c>
      <c r="BA610" s="2">
        <f t="shared" si="163"/>
        <v>-0.1609551276182338</v>
      </c>
      <c r="BB610" s="37">
        <f t="shared" si="166"/>
        <v>10</v>
      </c>
      <c r="BD610" s="37">
        <f t="shared" si="168"/>
        <v>16.350240800000268</v>
      </c>
      <c r="BE610" s="2">
        <f t="shared" si="167"/>
        <v>0.12809627266935658</v>
      </c>
    </row>
    <row r="611" spans="1:57" ht="12.75">
      <c r="A611" s="1"/>
      <c r="B611" s="62"/>
      <c r="N611" s="37">
        <f t="shared" si="164"/>
        <v>1</v>
      </c>
      <c r="V611" s="39">
        <f t="shared" si="153"/>
      </c>
      <c r="W611" s="39">
        <f t="shared" si="154"/>
      </c>
      <c r="X611" s="39">
        <f t="shared" si="155"/>
      </c>
      <c r="Y611" s="39">
        <f t="shared" si="156"/>
      </c>
      <c r="Z611" s="39">
        <f t="shared" si="157"/>
      </c>
      <c r="AA611" s="39">
        <f t="shared" si="158"/>
      </c>
      <c r="AB611" s="39">
        <f t="shared" si="159"/>
      </c>
      <c r="AC611" s="39">
        <f t="shared" si="160"/>
      </c>
      <c r="AD611" s="39">
        <f t="shared" si="161"/>
      </c>
      <c r="AE611" s="39">
        <f t="shared" si="162"/>
      </c>
      <c r="AF611" s="39"/>
      <c r="AX611" s="2">
        <v>-0.029741813409833062</v>
      </c>
      <c r="AY611" s="39">
        <f t="shared" si="165"/>
        <v>-0.17374805081186503</v>
      </c>
      <c r="BA611" s="2">
        <f t="shared" si="163"/>
        <v>-0.1609551276182338</v>
      </c>
      <c r="BB611" s="37">
        <f t="shared" si="166"/>
        <v>10</v>
      </c>
      <c r="BD611" s="37">
        <f t="shared" si="168"/>
        <v>16.365388400000267</v>
      </c>
      <c r="BE611" s="2">
        <f t="shared" si="167"/>
        <v>0.12759690452918576</v>
      </c>
    </row>
    <row r="612" spans="1:57" ht="12.75">
      <c r="A612" s="1"/>
      <c r="B612" s="62"/>
      <c r="N612" s="37">
        <f t="shared" si="164"/>
        <v>1</v>
      </c>
      <c r="V612" s="39">
        <f t="shared" si="153"/>
      </c>
      <c r="W612" s="39">
        <f t="shared" si="154"/>
      </c>
      <c r="X612" s="39">
        <f t="shared" si="155"/>
      </c>
      <c r="Y612" s="39">
        <f t="shared" si="156"/>
      </c>
      <c r="Z612" s="39">
        <f t="shared" si="157"/>
      </c>
      <c r="AA612" s="39">
        <f t="shared" si="158"/>
      </c>
      <c r="AB612" s="39">
        <f t="shared" si="159"/>
      </c>
      <c r="AC612" s="39">
        <f t="shared" si="160"/>
      </c>
      <c r="AD612" s="39">
        <f t="shared" si="161"/>
      </c>
      <c r="AE612" s="39">
        <f t="shared" si="162"/>
      </c>
      <c r="AF612" s="39"/>
      <c r="AX612" s="2">
        <v>-0.012824182866908777</v>
      </c>
      <c r="AY612" s="39">
        <f t="shared" si="165"/>
        <v>-0.1697200435397402</v>
      </c>
      <c r="BA612" s="2">
        <f t="shared" si="163"/>
        <v>-0.1609551276182338</v>
      </c>
      <c r="BB612" s="37">
        <f t="shared" si="166"/>
        <v>10</v>
      </c>
      <c r="BD612" s="37">
        <f t="shared" si="168"/>
        <v>16.380536000000266</v>
      </c>
      <c r="BE612" s="2">
        <f t="shared" si="167"/>
        <v>0.12709490761750383</v>
      </c>
    </row>
    <row r="613" spans="1:57" ht="12.75">
      <c r="A613" s="1"/>
      <c r="B613" s="62"/>
      <c r="N613" s="37">
        <f t="shared" si="164"/>
        <v>1</v>
      </c>
      <c r="V613" s="39">
        <f t="shared" si="153"/>
      </c>
      <c r="W613" s="39">
        <f t="shared" si="154"/>
      </c>
      <c r="X613" s="39">
        <f t="shared" si="155"/>
      </c>
      <c r="Y613" s="39">
        <f t="shared" si="156"/>
      </c>
      <c r="Z613" s="39">
        <f t="shared" si="157"/>
      </c>
      <c r="AA613" s="39">
        <f t="shared" si="158"/>
      </c>
      <c r="AB613" s="39">
        <f t="shared" si="159"/>
      </c>
      <c r="AC613" s="39">
        <f t="shared" si="160"/>
      </c>
      <c r="AD613" s="39">
        <f t="shared" si="161"/>
      </c>
      <c r="AE613" s="39">
        <f t="shared" si="162"/>
      </c>
      <c r="AF613" s="39"/>
      <c r="AX613" s="2">
        <v>-0.014094973601489303</v>
      </c>
      <c r="AY613" s="39">
        <f t="shared" si="165"/>
        <v>-0.17002261276225938</v>
      </c>
      <c r="BA613" s="2">
        <f t="shared" si="163"/>
        <v>-0.1609551276182338</v>
      </c>
      <c r="BB613" s="37">
        <f t="shared" si="166"/>
        <v>10</v>
      </c>
      <c r="BD613" s="37">
        <f t="shared" si="168"/>
        <v>16.395683600000265</v>
      </c>
      <c r="BE613" s="2">
        <f t="shared" si="167"/>
        <v>0.12659032834855932</v>
      </c>
    </row>
    <row r="614" spans="1:57" ht="12.75">
      <c r="A614" s="1"/>
      <c r="B614" s="62"/>
      <c r="N614" s="37">
        <f t="shared" si="164"/>
        <v>1</v>
      </c>
      <c r="V614" s="39">
        <f t="shared" si="153"/>
      </c>
      <c r="W614" s="39">
        <f t="shared" si="154"/>
      </c>
      <c r="X614" s="39">
        <f t="shared" si="155"/>
      </c>
      <c r="Y614" s="39">
        <f t="shared" si="156"/>
      </c>
      <c r="Z614" s="39">
        <f t="shared" si="157"/>
      </c>
      <c r="AA614" s="39">
        <f t="shared" si="158"/>
      </c>
      <c r="AB614" s="39">
        <f t="shared" si="159"/>
      </c>
      <c r="AC614" s="39">
        <f t="shared" si="160"/>
      </c>
      <c r="AD614" s="39">
        <f t="shared" si="161"/>
      </c>
      <c r="AE614" s="39">
        <f t="shared" si="162"/>
      </c>
      <c r="AF614" s="39"/>
      <c r="AX614" s="2">
        <v>-0.02586718344676046</v>
      </c>
      <c r="AY614" s="39">
        <f t="shared" si="165"/>
        <v>-0.17282551986827632</v>
      </c>
      <c r="BA614" s="2">
        <f t="shared" si="163"/>
        <v>-0.1609551276182338</v>
      </c>
      <c r="BB614" s="37">
        <f t="shared" si="166"/>
        <v>10</v>
      </c>
      <c r="BD614" s="37">
        <f t="shared" si="168"/>
        <v>16.410831200000263</v>
      </c>
      <c r="BE614" s="2">
        <f t="shared" si="167"/>
        <v>0.12608321323150276</v>
      </c>
    </row>
    <row r="615" spans="1:57" ht="12.75">
      <c r="A615" s="1"/>
      <c r="B615" s="62"/>
      <c r="N615" s="37">
        <f t="shared" si="164"/>
        <v>1</v>
      </c>
      <c r="V615" s="39">
        <f t="shared" si="153"/>
      </c>
      <c r="W615" s="39">
        <f t="shared" si="154"/>
      </c>
      <c r="X615" s="39">
        <f t="shared" si="155"/>
      </c>
      <c r="Y615" s="39">
        <f t="shared" si="156"/>
      </c>
      <c r="Z615" s="39">
        <f t="shared" si="157"/>
      </c>
      <c r="AA615" s="39">
        <f t="shared" si="158"/>
      </c>
      <c r="AB615" s="39">
        <f t="shared" si="159"/>
      </c>
      <c r="AC615" s="39">
        <f t="shared" si="160"/>
      </c>
      <c r="AD615" s="39">
        <f t="shared" si="161"/>
      </c>
      <c r="AE615" s="39">
        <f t="shared" si="162"/>
      </c>
      <c r="AF615" s="39"/>
      <c r="AX615" s="2">
        <v>-0.012377391888180184</v>
      </c>
      <c r="AY615" s="39">
        <f t="shared" si="165"/>
        <v>-0.16961366473528103</v>
      </c>
      <c r="BA615" s="2">
        <f t="shared" si="163"/>
        <v>-0.1609551276182338</v>
      </c>
      <c r="BB615" s="37">
        <f t="shared" si="166"/>
        <v>10</v>
      </c>
      <c r="BD615" s="37">
        <f t="shared" si="168"/>
        <v>16.425978800000262</v>
      </c>
      <c r="BE615" s="2">
        <f t="shared" si="167"/>
        <v>0.12557360886332597</v>
      </c>
    </row>
    <row r="616" spans="1:57" ht="12.75">
      <c r="A616" s="1"/>
      <c r="B616" s="62"/>
      <c r="N616" s="37">
        <f t="shared" si="164"/>
        <v>1</v>
      </c>
      <c r="V616" s="39">
        <f t="shared" si="153"/>
      </c>
      <c r="W616" s="39">
        <f t="shared" si="154"/>
      </c>
      <c r="X616" s="39">
        <f t="shared" si="155"/>
      </c>
      <c r="Y616" s="39">
        <f t="shared" si="156"/>
      </c>
      <c r="Z616" s="39">
        <f t="shared" si="157"/>
      </c>
      <c r="AA616" s="39">
        <f t="shared" si="158"/>
      </c>
      <c r="AB616" s="39">
        <f t="shared" si="159"/>
      </c>
      <c r="AC616" s="39">
        <f t="shared" si="160"/>
      </c>
      <c r="AD616" s="39">
        <f t="shared" si="161"/>
      </c>
      <c r="AE616" s="39">
        <f t="shared" si="162"/>
      </c>
      <c r="AF616" s="39"/>
      <c r="AX616" s="2">
        <v>0.00838007751701407</v>
      </c>
      <c r="AY616" s="39">
        <f t="shared" si="165"/>
        <v>-0.16467141011499667</v>
      </c>
      <c r="BA616" s="2">
        <f t="shared" si="163"/>
        <v>-0.1609551276182338</v>
      </c>
      <c r="BB616" s="37">
        <f t="shared" si="166"/>
        <v>10</v>
      </c>
      <c r="BD616" s="37">
        <f t="shared" si="168"/>
        <v>16.44112640000026</v>
      </c>
      <c r="BE616" s="2">
        <f t="shared" si="167"/>
        <v>0.12506156192181392</v>
      </c>
    </row>
    <row r="617" spans="1:57" ht="12.75">
      <c r="A617" s="1"/>
      <c r="B617" s="62"/>
      <c r="N617" s="37">
        <f t="shared" si="164"/>
        <v>1</v>
      </c>
      <c r="V617" s="39">
        <f t="shared" si="153"/>
      </c>
      <c r="W617" s="39">
        <f t="shared" si="154"/>
      </c>
      <c r="X617" s="39">
        <f t="shared" si="155"/>
      </c>
      <c r="Y617" s="39">
        <f t="shared" si="156"/>
      </c>
      <c r="Z617" s="39">
        <f t="shared" si="157"/>
      </c>
      <c r="AA617" s="39">
        <f t="shared" si="158"/>
      </c>
      <c r="AB617" s="39">
        <f t="shared" si="159"/>
      </c>
      <c r="AC617" s="39">
        <f t="shared" si="160"/>
      </c>
      <c r="AD617" s="39">
        <f t="shared" si="161"/>
      </c>
      <c r="AE617" s="39">
        <f t="shared" si="162"/>
      </c>
      <c r="AF617" s="39"/>
      <c r="AX617" s="2">
        <v>-0.014821924497207555</v>
      </c>
      <c r="AY617" s="39">
        <f t="shared" si="165"/>
        <v>-0.17019569630885897</v>
      </c>
      <c r="BA617" s="2">
        <f t="shared" si="163"/>
        <v>-0.1609551276182338</v>
      </c>
      <c r="BB617" s="37">
        <f t="shared" si="166"/>
        <v>10</v>
      </c>
      <c r="BD617" s="37">
        <f t="shared" si="168"/>
        <v>16.45627400000026</v>
      </c>
      <c r="BE617" s="2">
        <f t="shared" si="167"/>
        <v>0.12454711915851022</v>
      </c>
    </row>
    <row r="618" spans="1:57" ht="12.75">
      <c r="A618" s="1"/>
      <c r="B618" s="62"/>
      <c r="N618" s="37">
        <f t="shared" si="164"/>
        <v>1</v>
      </c>
      <c r="V618" s="39">
        <f t="shared" si="153"/>
      </c>
      <c r="W618" s="39">
        <f t="shared" si="154"/>
      </c>
      <c r="X618" s="39">
        <f t="shared" si="155"/>
      </c>
      <c r="Y618" s="39">
        <f t="shared" si="156"/>
      </c>
      <c r="Z618" s="39">
        <f t="shared" si="157"/>
      </c>
      <c r="AA618" s="39">
        <f t="shared" si="158"/>
      </c>
      <c r="AB618" s="39">
        <f t="shared" si="159"/>
      </c>
      <c r="AC618" s="39">
        <f t="shared" si="160"/>
      </c>
      <c r="AD618" s="39">
        <f t="shared" si="161"/>
      </c>
      <c r="AE618" s="39">
        <f t="shared" si="162"/>
      </c>
      <c r="AF618" s="39"/>
      <c r="AX618" s="2">
        <v>0.01934293649098178</v>
      </c>
      <c r="AY618" s="39">
        <f t="shared" si="165"/>
        <v>-0.16206120559738532</v>
      </c>
      <c r="BA618" s="2">
        <f t="shared" si="163"/>
        <v>-0.1609551276182338</v>
      </c>
      <c r="BB618" s="37">
        <f t="shared" si="166"/>
        <v>10</v>
      </c>
      <c r="BD618" s="37">
        <f t="shared" si="168"/>
        <v>16.47142160000026</v>
      </c>
      <c r="BE618" s="2">
        <f t="shared" si="167"/>
        <v>0.12403032739169827</v>
      </c>
    </row>
    <row r="619" spans="1:57" ht="12.75">
      <c r="A619" s="1"/>
      <c r="B619" s="62"/>
      <c r="N619" s="37">
        <f t="shared" si="164"/>
        <v>1</v>
      </c>
      <c r="V619" s="39">
        <f t="shared" si="153"/>
      </c>
      <c r="W619" s="39">
        <f t="shared" si="154"/>
      </c>
      <c r="X619" s="39">
        <f t="shared" si="155"/>
      </c>
      <c r="Y619" s="39">
        <f t="shared" si="156"/>
      </c>
      <c r="Z619" s="39">
        <f t="shared" si="157"/>
      </c>
      <c r="AA619" s="39">
        <f t="shared" si="158"/>
      </c>
      <c r="AB619" s="39">
        <f t="shared" si="159"/>
      </c>
      <c r="AC619" s="39">
        <f t="shared" si="160"/>
      </c>
      <c r="AD619" s="39">
        <f t="shared" si="161"/>
      </c>
      <c r="AE619" s="39">
        <f t="shared" si="162"/>
      </c>
      <c r="AF619" s="39"/>
      <c r="AX619" s="2">
        <v>-0.012133854182561726</v>
      </c>
      <c r="AY619" s="39">
        <f t="shared" si="165"/>
        <v>-0.16955567956727663</v>
      </c>
      <c r="BA619" s="2">
        <f t="shared" si="163"/>
        <v>-0.1609551276182338</v>
      </c>
      <c r="BB619" s="37">
        <f t="shared" si="166"/>
        <v>10</v>
      </c>
      <c r="BD619" s="37">
        <f t="shared" si="168"/>
        <v>16.486569200000257</v>
      </c>
      <c r="BE619" s="2">
        <f t="shared" si="167"/>
        <v>0.12351123349939878</v>
      </c>
    </row>
    <row r="620" spans="1:57" ht="12.75">
      <c r="A620" s="1"/>
      <c r="B620" s="62"/>
      <c r="N620" s="37">
        <f t="shared" si="164"/>
        <v>1</v>
      </c>
      <c r="V620" s="39">
        <f t="shared" si="153"/>
      </c>
      <c r="W620" s="39">
        <f t="shared" si="154"/>
      </c>
      <c r="X620" s="39">
        <f t="shared" si="155"/>
      </c>
      <c r="Y620" s="39">
        <f t="shared" si="156"/>
      </c>
      <c r="Z620" s="39">
        <f t="shared" si="157"/>
      </c>
      <c r="AA620" s="39">
        <f t="shared" si="158"/>
      </c>
      <c r="AB620" s="39">
        <f t="shared" si="159"/>
      </c>
      <c r="AC620" s="39">
        <f t="shared" si="160"/>
      </c>
      <c r="AD620" s="39">
        <f t="shared" si="161"/>
      </c>
      <c r="AE620" s="39">
        <f t="shared" si="162"/>
      </c>
      <c r="AF620" s="39"/>
      <c r="AX620" s="2">
        <v>0.005157322916348767</v>
      </c>
      <c r="AY620" s="39">
        <f t="shared" si="165"/>
        <v>-0.1654387326389646</v>
      </c>
      <c r="BA620" s="2">
        <f t="shared" si="163"/>
        <v>-0.1609551276182338</v>
      </c>
      <c r="BB620" s="37">
        <f t="shared" si="166"/>
        <v>10</v>
      </c>
      <c r="BD620" s="37">
        <f t="shared" si="168"/>
        <v>16.501716800000256</v>
      </c>
      <c r="BE620" s="2">
        <f t="shared" si="167"/>
        <v>0.12298988441238567</v>
      </c>
    </row>
    <row r="621" spans="1:57" ht="12.75">
      <c r="A621" s="1"/>
      <c r="B621" s="62"/>
      <c r="N621" s="37">
        <f t="shared" si="164"/>
        <v>1</v>
      </c>
      <c r="V621" s="39">
        <f t="shared" si="153"/>
      </c>
      <c r="W621" s="39">
        <f t="shared" si="154"/>
      </c>
      <c r="X621" s="39">
        <f t="shared" si="155"/>
      </c>
      <c r="Y621" s="39">
        <f t="shared" si="156"/>
      </c>
      <c r="Z621" s="39">
        <f t="shared" si="157"/>
      </c>
      <c r="AA621" s="39">
        <f t="shared" si="158"/>
      </c>
      <c r="AB621" s="39">
        <f t="shared" si="159"/>
      </c>
      <c r="AC621" s="39">
        <f t="shared" si="160"/>
      </c>
      <c r="AD621" s="39">
        <f t="shared" si="161"/>
      </c>
      <c r="AE621" s="39">
        <f t="shared" si="162"/>
      </c>
      <c r="AF621" s="39"/>
      <c r="AX621" s="2">
        <v>-0.01303109836115604</v>
      </c>
      <c r="AY621" s="39">
        <f t="shared" si="165"/>
        <v>-0.1697693091336086</v>
      </c>
      <c r="BA621" s="2">
        <f t="shared" si="163"/>
        <v>-0.1609551276182338</v>
      </c>
      <c r="BB621" s="37">
        <f t="shared" si="166"/>
        <v>10</v>
      </c>
      <c r="BD621" s="37">
        <f t="shared" si="168"/>
        <v>16.516864400000255</v>
      </c>
      <c r="BE621" s="2">
        <f t="shared" si="167"/>
        <v>0.12246632710722172</v>
      </c>
    </row>
    <row r="622" spans="1:57" ht="12.75">
      <c r="A622" s="1"/>
      <c r="B622" s="62"/>
      <c r="N622" s="37">
        <f t="shared" si="164"/>
        <v>1</v>
      </c>
      <c r="V622" s="39">
        <f t="shared" si="153"/>
      </c>
      <c r="W622" s="39">
        <f t="shared" si="154"/>
      </c>
      <c r="X622" s="39">
        <f t="shared" si="155"/>
      </c>
      <c r="Y622" s="39">
        <f t="shared" si="156"/>
      </c>
      <c r="Z622" s="39">
        <f t="shared" si="157"/>
      </c>
      <c r="AA622" s="39">
        <f t="shared" si="158"/>
      </c>
      <c r="AB622" s="39">
        <f t="shared" si="159"/>
      </c>
      <c r="AC622" s="39">
        <f t="shared" si="160"/>
      </c>
      <c r="AD622" s="39">
        <f t="shared" si="161"/>
      </c>
      <c r="AE622" s="39">
        <f t="shared" si="162"/>
      </c>
      <c r="AF622" s="39"/>
      <c r="AX622" s="2">
        <v>0.023649708548234505</v>
      </c>
      <c r="AY622" s="39">
        <f t="shared" si="165"/>
        <v>-0.1610357836789918</v>
      </c>
      <c r="BA622" s="2">
        <f t="shared" si="163"/>
        <v>-0.1609551276182338</v>
      </c>
      <c r="BB622" s="37">
        <f t="shared" si="166"/>
        <v>10</v>
      </c>
      <c r="BD622" s="37">
        <f t="shared" si="168"/>
        <v>16.532012000000254</v>
      </c>
      <c r="BE622" s="2">
        <f t="shared" si="167"/>
        <v>0.12194060859931498</v>
      </c>
    </row>
    <row r="623" spans="1:57" ht="12.75">
      <c r="A623" s="1"/>
      <c r="B623" s="62"/>
      <c r="N623" s="37">
        <f t="shared" si="164"/>
        <v>1</v>
      </c>
      <c r="V623" s="39">
        <f t="shared" si="153"/>
      </c>
      <c r="W623" s="39">
        <f t="shared" si="154"/>
      </c>
      <c r="X623" s="39">
        <f t="shared" si="155"/>
      </c>
      <c r="Y623" s="39">
        <f t="shared" si="156"/>
      </c>
      <c r="Z623" s="39">
        <f t="shared" si="157"/>
      </c>
      <c r="AA623" s="39">
        <f t="shared" si="158"/>
      </c>
      <c r="AB623" s="39">
        <f t="shared" si="159"/>
      </c>
      <c r="AC623" s="39">
        <f t="shared" si="160"/>
      </c>
      <c r="AD623" s="39">
        <f t="shared" si="161"/>
      </c>
      <c r="AE623" s="39">
        <f t="shared" si="162"/>
      </c>
      <c r="AF623" s="39"/>
      <c r="AX623" s="2">
        <v>-0.012251045258949555</v>
      </c>
      <c r="AY623" s="39">
        <f t="shared" si="165"/>
        <v>-0.1695835822045118</v>
      </c>
      <c r="BA623" s="2">
        <f t="shared" si="163"/>
        <v>-0.1609551276182338</v>
      </c>
      <c r="BB623" s="37">
        <f t="shared" si="166"/>
        <v>10</v>
      </c>
      <c r="BD623" s="37">
        <f t="shared" si="168"/>
        <v>16.547159600000253</v>
      </c>
      <c r="BE623" s="2">
        <f t="shared" si="167"/>
        <v>0.12141277593599789</v>
      </c>
    </row>
    <row r="624" spans="1:57" ht="12.75">
      <c r="A624" s="1"/>
      <c r="B624" s="62"/>
      <c r="N624" s="37">
        <f t="shared" si="164"/>
        <v>1</v>
      </c>
      <c r="V624" s="39">
        <f t="shared" si="153"/>
      </c>
      <c r="W624" s="39">
        <f t="shared" si="154"/>
      </c>
      <c r="X624" s="39">
        <f t="shared" si="155"/>
      </c>
      <c r="Y624" s="39">
        <f t="shared" si="156"/>
      </c>
      <c r="Z624" s="39">
        <f t="shared" si="157"/>
      </c>
      <c r="AA624" s="39">
        <f t="shared" si="158"/>
      </c>
      <c r="AB624" s="39">
        <f t="shared" si="159"/>
      </c>
      <c r="AC624" s="39">
        <f t="shared" si="160"/>
      </c>
      <c r="AD624" s="39">
        <f t="shared" si="161"/>
      </c>
      <c r="AE624" s="39">
        <f t="shared" si="162"/>
      </c>
      <c r="AF624" s="39"/>
      <c r="AX624" s="2">
        <v>0.021593371379741814</v>
      </c>
      <c r="AY624" s="39">
        <f t="shared" si="165"/>
        <v>-0.16152538776672815</v>
      </c>
      <c r="BA624" s="2">
        <f t="shared" si="163"/>
        <v>-0.1609551276182338</v>
      </c>
      <c r="BB624" s="37">
        <f t="shared" si="166"/>
        <v>10</v>
      </c>
      <c r="BD624" s="37">
        <f t="shared" si="168"/>
        <v>16.56230720000025</v>
      </c>
      <c r="BE624" s="2">
        <f t="shared" si="167"/>
        <v>0.12088287618963021</v>
      </c>
    </row>
    <row r="625" spans="1:57" ht="12.75">
      <c r="A625" s="1"/>
      <c r="B625" s="62"/>
      <c r="N625" s="37">
        <f t="shared" si="164"/>
        <v>1</v>
      </c>
      <c r="V625" s="39">
        <f t="shared" si="153"/>
      </c>
      <c r="W625" s="39">
        <f t="shared" si="154"/>
      </c>
      <c r="X625" s="39">
        <f t="shared" si="155"/>
      </c>
      <c r="Y625" s="39">
        <f t="shared" si="156"/>
      </c>
      <c r="Z625" s="39">
        <f t="shared" si="157"/>
      </c>
      <c r="AA625" s="39">
        <f t="shared" si="158"/>
      </c>
      <c r="AB625" s="39">
        <f t="shared" si="159"/>
      </c>
      <c r="AC625" s="39">
        <f t="shared" si="160"/>
      </c>
      <c r="AD625" s="39">
        <f t="shared" si="161"/>
      </c>
      <c r="AE625" s="39">
        <f t="shared" si="162"/>
      </c>
      <c r="AF625" s="39"/>
      <c r="AX625" s="2">
        <v>0.025940427869502854</v>
      </c>
      <c r="AY625" s="39">
        <f t="shared" si="165"/>
        <v>-0.16049037431678506</v>
      </c>
      <c r="BA625" s="2">
        <f t="shared" si="163"/>
        <v>-0.1609551276182338</v>
      </c>
      <c r="BB625" s="37">
        <f t="shared" si="166"/>
        <v>10</v>
      </c>
      <c r="BD625" s="37">
        <f t="shared" si="168"/>
        <v>16.57745480000025</v>
      </c>
      <c r="BE625" s="2">
        <f t="shared" si="167"/>
        <v>0.12035095645072692</v>
      </c>
    </row>
    <row r="626" spans="1:57" ht="12.75">
      <c r="A626" s="1"/>
      <c r="B626" s="62"/>
      <c r="N626" s="37">
        <f t="shared" si="164"/>
        <v>1</v>
      </c>
      <c r="V626" s="39">
        <f t="shared" si="153"/>
      </c>
      <c r="W626" s="39">
        <f t="shared" si="154"/>
      </c>
      <c r="X626" s="39">
        <f t="shared" si="155"/>
      </c>
      <c r="Y626" s="39">
        <f t="shared" si="156"/>
      </c>
      <c r="Z626" s="39">
        <f t="shared" si="157"/>
      </c>
      <c r="AA626" s="39">
        <f t="shared" si="158"/>
      </c>
      <c r="AB626" s="39">
        <f t="shared" si="159"/>
      </c>
      <c r="AC626" s="39">
        <f t="shared" si="160"/>
      </c>
      <c r="AD626" s="39">
        <f t="shared" si="161"/>
      </c>
      <c r="AE626" s="39">
        <f t="shared" si="162"/>
      </c>
      <c r="AF626" s="39"/>
      <c r="AX626" s="2">
        <v>0.012351756340220343</v>
      </c>
      <c r="AY626" s="39">
        <f t="shared" si="165"/>
        <v>-0.16372577229994756</v>
      </c>
      <c r="BA626" s="2">
        <f t="shared" si="163"/>
        <v>-0.1609551276182338</v>
      </c>
      <c r="BB626" s="37">
        <f t="shared" si="166"/>
        <v>10</v>
      </c>
      <c r="BD626" s="37">
        <f t="shared" si="168"/>
        <v>16.59260240000025</v>
      </c>
      <c r="BE626" s="2">
        <f t="shared" si="167"/>
        <v>0.1198170638211132</v>
      </c>
    </row>
    <row r="627" spans="1:57" ht="12.75">
      <c r="A627" s="1"/>
      <c r="B627" s="62"/>
      <c r="N627" s="37">
        <f t="shared" si="164"/>
        <v>1</v>
      </c>
      <c r="V627" s="39">
        <f t="shared" si="153"/>
      </c>
      <c r="W627" s="39">
        <f t="shared" si="154"/>
      </c>
      <c r="X627" s="39">
        <f t="shared" si="155"/>
      </c>
      <c r="Y627" s="39">
        <f t="shared" si="156"/>
      </c>
      <c r="Z627" s="39">
        <f t="shared" si="157"/>
      </c>
      <c r="AA627" s="39">
        <f t="shared" si="158"/>
      </c>
      <c r="AB627" s="39">
        <f t="shared" si="159"/>
      </c>
      <c r="AC627" s="39">
        <f t="shared" si="160"/>
      </c>
      <c r="AD627" s="39">
        <f t="shared" si="161"/>
      </c>
      <c r="AE627" s="39">
        <f t="shared" si="162"/>
      </c>
      <c r="AF627" s="39"/>
      <c r="AX627" s="2">
        <v>-0.026482436597796564</v>
      </c>
      <c r="AY627" s="39">
        <f t="shared" si="165"/>
        <v>-0.17297200871376112</v>
      </c>
      <c r="BA627" s="2">
        <f t="shared" si="163"/>
        <v>-0.1609551276182338</v>
      </c>
      <c r="BB627" s="37">
        <f t="shared" si="166"/>
        <v>10</v>
      </c>
      <c r="BD627" s="37">
        <f t="shared" si="168"/>
        <v>16.607750000000248</v>
      </c>
      <c r="BE627" s="2">
        <f t="shared" si="167"/>
        <v>0.11928124540710693</v>
      </c>
    </row>
    <row r="628" spans="1:57" ht="12.75">
      <c r="A628" s="1"/>
      <c r="B628" s="62"/>
      <c r="N628" s="37">
        <f t="shared" si="164"/>
        <v>1</v>
      </c>
      <c r="V628" s="39">
        <f t="shared" si="153"/>
      </c>
      <c r="W628" s="39">
        <f t="shared" si="154"/>
      </c>
      <c r="X628" s="39">
        <f t="shared" si="155"/>
      </c>
      <c r="Y628" s="39">
        <f t="shared" si="156"/>
      </c>
      <c r="Z628" s="39">
        <f t="shared" si="157"/>
      </c>
      <c r="AA628" s="39">
        <f t="shared" si="158"/>
      </c>
      <c r="AB628" s="39">
        <f t="shared" si="159"/>
      </c>
      <c r="AC628" s="39">
        <f t="shared" si="160"/>
      </c>
      <c r="AD628" s="39">
        <f t="shared" si="161"/>
      </c>
      <c r="AE628" s="39">
        <f t="shared" si="162"/>
      </c>
      <c r="AF628" s="39"/>
      <c r="AX628" s="2">
        <v>0.0025296792504654053</v>
      </c>
      <c r="AY628" s="39">
        <f t="shared" si="165"/>
        <v>-0.16606436208322253</v>
      </c>
      <c r="BA628" s="2">
        <f t="shared" si="163"/>
        <v>-0.1609551276182338</v>
      </c>
      <c r="BB628" s="37">
        <f t="shared" si="166"/>
        <v>10</v>
      </c>
      <c r="BD628" s="37">
        <f t="shared" si="168"/>
        <v>16.622897600000247</v>
      </c>
      <c r="BE628" s="2">
        <f t="shared" si="167"/>
        <v>0.11874354831273076</v>
      </c>
    </row>
    <row r="629" spans="1:57" ht="12.75">
      <c r="A629" s="1"/>
      <c r="B629" s="62"/>
      <c r="N629" s="37">
        <f t="shared" si="164"/>
        <v>1</v>
      </c>
      <c r="V629" s="39">
        <f t="shared" si="153"/>
      </c>
      <c r="W629" s="39">
        <f t="shared" si="154"/>
      </c>
      <c r="X629" s="39">
        <f t="shared" si="155"/>
      </c>
      <c r="Y629" s="39">
        <f t="shared" si="156"/>
      </c>
      <c r="Z629" s="39">
        <f t="shared" si="157"/>
      </c>
      <c r="AA629" s="39">
        <f t="shared" si="158"/>
      </c>
      <c r="AB629" s="39">
        <f t="shared" si="159"/>
      </c>
      <c r="AC629" s="39">
        <f t="shared" si="160"/>
      </c>
      <c r="AD629" s="39">
        <f t="shared" si="161"/>
      </c>
      <c r="AE629" s="39">
        <f t="shared" si="162"/>
      </c>
      <c r="AF629" s="39"/>
      <c r="AX629" s="2">
        <v>-0.013203222754600667</v>
      </c>
      <c r="AY629" s="39">
        <f t="shared" si="165"/>
        <v>-0.1698102911320478</v>
      </c>
      <c r="BA629" s="2">
        <f t="shared" si="163"/>
        <v>-0.1609551276182338</v>
      </c>
      <c r="BB629" s="37">
        <f t="shared" si="166"/>
        <v>10</v>
      </c>
      <c r="BD629" s="37">
        <f t="shared" si="168"/>
        <v>16.638045200000246</v>
      </c>
      <c r="BE629" s="2">
        <f t="shared" si="167"/>
        <v>0.11820401963295475</v>
      </c>
    </row>
    <row r="630" spans="1:57" ht="12.75">
      <c r="A630" s="1"/>
      <c r="B630" s="62"/>
      <c r="N630" s="37">
        <f t="shared" si="164"/>
        <v>1</v>
      </c>
      <c r="V630" s="39">
        <f t="shared" si="153"/>
      </c>
      <c r="W630" s="39">
        <f t="shared" si="154"/>
      </c>
      <c r="X630" s="39">
        <f t="shared" si="155"/>
      </c>
      <c r="Y630" s="39">
        <f t="shared" si="156"/>
      </c>
      <c r="Z630" s="39">
        <f t="shared" si="157"/>
      </c>
      <c r="AA630" s="39">
        <f t="shared" si="158"/>
      </c>
      <c r="AB630" s="39">
        <f t="shared" si="159"/>
      </c>
      <c r="AC630" s="39">
        <f t="shared" si="160"/>
      </c>
      <c r="AD630" s="39">
        <f t="shared" si="161"/>
      </c>
      <c r="AE630" s="39">
        <f t="shared" si="162"/>
      </c>
      <c r="AF630" s="39"/>
      <c r="AX630" s="2">
        <v>0.0035807367168187512</v>
      </c>
      <c r="AY630" s="39">
        <f t="shared" si="165"/>
        <v>-0.16581411030551937</v>
      </c>
      <c r="BA630" s="2">
        <f t="shared" si="163"/>
        <v>-0.1609551276182338</v>
      </c>
      <c r="BB630" s="37">
        <f t="shared" si="166"/>
        <v>10</v>
      </c>
      <c r="BD630" s="37">
        <f t="shared" si="168"/>
        <v>16.653192800000244</v>
      </c>
      <c r="BE630" s="2">
        <f t="shared" si="167"/>
        <v>0.11766270644697098</v>
      </c>
    </row>
    <row r="631" spans="1:57" ht="12.75">
      <c r="A631" s="1"/>
      <c r="B631" s="62"/>
      <c r="N631" s="37">
        <f t="shared" si="164"/>
        <v>1</v>
      </c>
      <c r="V631" s="39">
        <f t="shared" si="153"/>
      </c>
      <c r="W631" s="39">
        <f t="shared" si="154"/>
      </c>
      <c r="X631" s="39">
        <f t="shared" si="155"/>
      </c>
      <c r="Y631" s="39">
        <f t="shared" si="156"/>
      </c>
      <c r="Z631" s="39">
        <f t="shared" si="157"/>
      </c>
      <c r="AA631" s="39">
        <f t="shared" si="158"/>
      </c>
      <c r="AB631" s="39">
        <f t="shared" si="159"/>
      </c>
      <c r="AC631" s="39">
        <f t="shared" si="160"/>
      </c>
      <c r="AD631" s="39">
        <f t="shared" si="161"/>
      </c>
      <c r="AE631" s="39">
        <f t="shared" si="162"/>
      </c>
      <c r="AF631" s="39"/>
      <c r="AX631" s="2">
        <v>0.004005554368724629</v>
      </c>
      <c r="AY631" s="39">
        <f t="shared" si="165"/>
        <v>-0.16571296324554177</v>
      </c>
      <c r="BA631" s="2">
        <f t="shared" si="163"/>
        <v>-0.1609551276182338</v>
      </c>
      <c r="BB631" s="37">
        <f t="shared" si="166"/>
        <v>10</v>
      </c>
      <c r="BD631" s="37">
        <f t="shared" si="168"/>
        <v>16.668340400000243</v>
      </c>
      <c r="BE631" s="2">
        <f t="shared" si="167"/>
        <v>0.11711965581150145</v>
      </c>
    </row>
    <row r="632" spans="1:57" ht="12.75">
      <c r="A632" s="1"/>
      <c r="B632" s="62"/>
      <c r="N632" s="37">
        <f t="shared" si="164"/>
        <v>1</v>
      </c>
      <c r="V632" s="39">
        <f t="shared" si="153"/>
      </c>
      <c r="W632" s="39">
        <f t="shared" si="154"/>
      </c>
      <c r="X632" s="39">
        <f t="shared" si="155"/>
      </c>
      <c r="Y632" s="39">
        <f t="shared" si="156"/>
      </c>
      <c r="Z632" s="39">
        <f t="shared" si="157"/>
      </c>
      <c r="AA632" s="39">
        <f t="shared" si="158"/>
      </c>
      <c r="AB632" s="39">
        <f t="shared" si="159"/>
      </c>
      <c r="AC632" s="39">
        <f t="shared" si="160"/>
      </c>
      <c r="AD632" s="39">
        <f t="shared" si="161"/>
      </c>
      <c r="AE632" s="39">
        <f t="shared" si="162"/>
      </c>
      <c r="AF632" s="39"/>
      <c r="AX632" s="2">
        <v>0.0017715994750816394</v>
      </c>
      <c r="AY632" s="39">
        <f t="shared" si="165"/>
        <v>-0.16624485726783772</v>
      </c>
      <c r="BA632" s="2">
        <f t="shared" si="163"/>
        <v>-0.1609551276182338</v>
      </c>
      <c r="BB632" s="37">
        <f t="shared" si="166"/>
        <v>10</v>
      </c>
      <c r="BD632" s="37">
        <f t="shared" si="168"/>
        <v>16.683488000000242</v>
      </c>
      <c r="BE632" s="2">
        <f t="shared" si="167"/>
        <v>0.11657491475414049</v>
      </c>
    </row>
    <row r="633" spans="1:57" ht="12.75">
      <c r="A633" s="1"/>
      <c r="B633" s="62"/>
      <c r="N633" s="37">
        <f t="shared" si="164"/>
        <v>1</v>
      </c>
      <c r="V633" s="39">
        <f t="shared" si="153"/>
      </c>
      <c r="W633" s="39">
        <f t="shared" si="154"/>
      </c>
      <c r="X633" s="39">
        <f t="shared" si="155"/>
      </c>
      <c r="Y633" s="39">
        <f t="shared" si="156"/>
      </c>
      <c r="Z633" s="39">
        <f t="shared" si="157"/>
      </c>
      <c r="AA633" s="39">
        <f t="shared" si="158"/>
      </c>
      <c r="AB633" s="39">
        <f t="shared" si="159"/>
      </c>
      <c r="AC633" s="39">
        <f t="shared" si="160"/>
      </c>
      <c r="AD633" s="39">
        <f t="shared" si="161"/>
      </c>
      <c r="AE633" s="39">
        <f t="shared" si="162"/>
      </c>
      <c r="AF633" s="39"/>
      <c r="AX633" s="2">
        <v>0.007220984527115698</v>
      </c>
      <c r="AY633" s="39">
        <f t="shared" si="165"/>
        <v>-0.16494738463640105</v>
      </c>
      <c r="BA633" s="2">
        <f t="shared" si="163"/>
        <v>-0.1609551276182338</v>
      </c>
      <c r="BB633" s="37">
        <f t="shared" si="166"/>
        <v>10</v>
      </c>
      <c r="BD633" s="37">
        <f t="shared" si="168"/>
        <v>16.69863560000024</v>
      </c>
      <c r="BE633" s="2">
        <f t="shared" si="167"/>
        <v>0.116028530266733</v>
      </c>
    </row>
    <row r="634" spans="1:57" ht="12.75">
      <c r="A634" s="1"/>
      <c r="B634" s="62"/>
      <c r="N634" s="37">
        <f t="shared" si="164"/>
        <v>1</v>
      </c>
      <c r="V634" s="39">
        <f t="shared" si="153"/>
      </c>
      <c r="W634" s="39">
        <f t="shared" si="154"/>
      </c>
      <c r="X634" s="39">
        <f t="shared" si="155"/>
      </c>
      <c r="Y634" s="39">
        <f t="shared" si="156"/>
      </c>
      <c r="Z634" s="39">
        <f t="shared" si="157"/>
      </c>
      <c r="AA634" s="39">
        <f t="shared" si="158"/>
      </c>
      <c r="AB634" s="39">
        <f t="shared" si="159"/>
      </c>
      <c r="AC634" s="39">
        <f t="shared" si="160"/>
      </c>
      <c r="AD634" s="39">
        <f t="shared" si="161"/>
      </c>
      <c r="AE634" s="39">
        <f t="shared" si="162"/>
      </c>
      <c r="AF634" s="39"/>
      <c r="AX634" s="2">
        <v>-0.022974028748435925</v>
      </c>
      <c r="AY634" s="39">
        <f t="shared" si="165"/>
        <v>-0.1721366735115324</v>
      </c>
      <c r="BA634" s="2">
        <f t="shared" si="163"/>
        <v>-0.1609551276182338</v>
      </c>
      <c r="BB634" s="37">
        <f t="shared" si="166"/>
        <v>10</v>
      </c>
      <c r="BD634" s="37">
        <f t="shared" si="168"/>
        <v>16.71378320000024</v>
      </c>
      <c r="BE634" s="2">
        <f t="shared" si="167"/>
        <v>0.11548054929878998</v>
      </c>
    </row>
    <row r="635" spans="1:57" ht="12.75">
      <c r="A635" s="1"/>
      <c r="B635" s="62"/>
      <c r="N635" s="37">
        <f t="shared" si="164"/>
        <v>1</v>
      </c>
      <c r="V635" s="39">
        <f t="shared" si="153"/>
      </c>
      <c r="W635" s="39">
        <f t="shared" si="154"/>
      </c>
      <c r="X635" s="39">
        <f t="shared" si="155"/>
      </c>
      <c r="Y635" s="39">
        <f t="shared" si="156"/>
      </c>
      <c r="Z635" s="39">
        <f t="shared" si="157"/>
      </c>
      <c r="AA635" s="39">
        <f t="shared" si="158"/>
      </c>
      <c r="AB635" s="39">
        <f t="shared" si="159"/>
      </c>
      <c r="AC635" s="39">
        <f t="shared" si="160"/>
      </c>
      <c r="AD635" s="39">
        <f t="shared" si="161"/>
      </c>
      <c r="AE635" s="39">
        <f t="shared" si="162"/>
      </c>
      <c r="AF635" s="39"/>
      <c r="AX635" s="2">
        <v>0.01197820978423414</v>
      </c>
      <c r="AY635" s="39">
        <f t="shared" si="165"/>
        <v>-0.16381471195613476</v>
      </c>
      <c r="BA635" s="2">
        <f t="shared" si="163"/>
        <v>-0.1609551276182338</v>
      </c>
      <c r="BB635" s="37">
        <f t="shared" si="166"/>
        <v>10</v>
      </c>
      <c r="BD635" s="37">
        <f t="shared" si="168"/>
        <v>16.72893080000024</v>
      </c>
      <c r="BE635" s="2">
        <f t="shared" si="167"/>
        <v>0.1149310187509421</v>
      </c>
    </row>
    <row r="636" spans="1:57" ht="12.75">
      <c r="A636" s="1"/>
      <c r="B636" s="62"/>
      <c r="N636" s="37">
        <f t="shared" si="164"/>
        <v>1</v>
      </c>
      <c r="V636" s="39">
        <f t="shared" si="153"/>
      </c>
      <c r="W636" s="39">
        <f t="shared" si="154"/>
      </c>
      <c r="X636" s="39">
        <f t="shared" si="155"/>
      </c>
      <c r="Y636" s="39">
        <f t="shared" si="156"/>
      </c>
      <c r="Z636" s="39">
        <f t="shared" si="157"/>
      </c>
      <c r="AA636" s="39">
        <f t="shared" si="158"/>
      </c>
      <c r="AB636" s="39">
        <f t="shared" si="159"/>
      </c>
      <c r="AC636" s="39">
        <f t="shared" si="160"/>
      </c>
      <c r="AD636" s="39">
        <f t="shared" si="161"/>
      </c>
      <c r="AE636" s="39">
        <f t="shared" si="162"/>
      </c>
      <c r="AF636" s="39"/>
      <c r="AX636" s="2">
        <v>-0.02445173497726371</v>
      </c>
      <c r="AY636" s="39">
        <f t="shared" si="165"/>
        <v>-0.17248850832791995</v>
      </c>
      <c r="BA636" s="2">
        <f t="shared" si="163"/>
        <v>-0.1609551276182338</v>
      </c>
      <c r="BB636" s="37">
        <f t="shared" si="166"/>
        <v>10</v>
      </c>
      <c r="BD636" s="37">
        <f t="shared" si="168"/>
        <v>16.744078400000237</v>
      </c>
      <c r="BE636" s="2">
        <f t="shared" si="167"/>
        <v>0.11437998546843303</v>
      </c>
    </row>
    <row r="637" spans="1:57" ht="12.75">
      <c r="A637" s="1"/>
      <c r="B637" s="62"/>
      <c r="N637" s="37">
        <f t="shared" si="164"/>
        <v>1</v>
      </c>
      <c r="V637" s="39">
        <f t="shared" si="153"/>
      </c>
      <c r="W637" s="39">
        <f t="shared" si="154"/>
      </c>
      <c r="X637" s="39">
        <f t="shared" si="155"/>
      </c>
      <c r="Y637" s="39">
        <f t="shared" si="156"/>
      </c>
      <c r="Z637" s="39">
        <f t="shared" si="157"/>
      </c>
      <c r="AA637" s="39">
        <f t="shared" si="158"/>
      </c>
      <c r="AB637" s="39">
        <f t="shared" si="159"/>
      </c>
      <c r="AC637" s="39">
        <f t="shared" si="160"/>
      </c>
      <c r="AD637" s="39">
        <f t="shared" si="161"/>
      </c>
      <c r="AE637" s="39">
        <f t="shared" si="162"/>
      </c>
      <c r="AF637" s="39"/>
      <c r="AX637" s="2">
        <v>0.024969939268166146</v>
      </c>
      <c r="AY637" s="39">
        <f t="shared" si="165"/>
        <v>-0.16072144303138902</v>
      </c>
      <c r="BA637" s="2">
        <f t="shared" si="163"/>
        <v>-0.1609551276182338</v>
      </c>
      <c r="BB637" s="37">
        <f t="shared" si="166"/>
        <v>10</v>
      </c>
      <c r="BD637" s="37">
        <f t="shared" si="168"/>
        <v>16.759226000000236</v>
      </c>
      <c r="BE637" s="2">
        <f t="shared" si="167"/>
        <v>0.11382749623465359</v>
      </c>
    </row>
    <row r="638" spans="1:57" ht="12.75">
      <c r="A638" s="1"/>
      <c r="B638" s="62"/>
      <c r="N638" s="37">
        <f t="shared" si="164"/>
        <v>1</v>
      </c>
      <c r="V638" s="39">
        <f t="shared" si="153"/>
      </c>
      <c r="W638" s="39">
        <f t="shared" si="154"/>
      </c>
      <c r="X638" s="39">
        <f t="shared" si="155"/>
      </c>
      <c r="Y638" s="39">
        <f t="shared" si="156"/>
      </c>
      <c r="Z638" s="39">
        <f t="shared" si="157"/>
      </c>
      <c r="AA638" s="39">
        <f t="shared" si="158"/>
      </c>
      <c r="AB638" s="39">
        <f t="shared" si="159"/>
      </c>
      <c r="AC638" s="39">
        <f t="shared" si="160"/>
      </c>
      <c r="AD638" s="39">
        <f t="shared" si="161"/>
      </c>
      <c r="AE638" s="39">
        <f t="shared" si="162"/>
      </c>
      <c r="AF638" s="39"/>
      <c r="AX638" s="2">
        <v>0.010108645893734551</v>
      </c>
      <c r="AY638" s="39">
        <f t="shared" si="165"/>
        <v>-0.1642598462157775</v>
      </c>
      <c r="BA638" s="2">
        <f t="shared" si="163"/>
        <v>-0.1609551276182338</v>
      </c>
      <c r="BB638" s="37">
        <f t="shared" si="166"/>
        <v>10</v>
      </c>
      <c r="BD638" s="37">
        <f t="shared" si="168"/>
        <v>16.774373600000235</v>
      </c>
      <c r="BE638" s="2">
        <f t="shared" si="167"/>
        <v>0.1132735977647178</v>
      </c>
    </row>
    <row r="639" spans="1:57" ht="12.75">
      <c r="A639" s="1"/>
      <c r="B639" s="62"/>
      <c r="N639" s="37">
        <f t="shared" si="164"/>
        <v>1</v>
      </c>
      <c r="V639" s="39">
        <f t="shared" si="153"/>
      </c>
      <c r="W639" s="39">
        <f t="shared" si="154"/>
      </c>
      <c r="X639" s="39">
        <f t="shared" si="155"/>
      </c>
      <c r="Y639" s="39">
        <f t="shared" si="156"/>
      </c>
      <c r="Z639" s="39">
        <f t="shared" si="157"/>
      </c>
      <c r="AA639" s="39">
        <f t="shared" si="158"/>
      </c>
      <c r="AB639" s="39">
        <f t="shared" si="159"/>
      </c>
      <c r="AC639" s="39">
        <f t="shared" si="160"/>
      </c>
      <c r="AD639" s="39">
        <f t="shared" si="161"/>
      </c>
      <c r="AE639" s="39">
        <f t="shared" si="162"/>
      </c>
      <c r="AF639" s="39"/>
      <c r="AX639" s="2">
        <v>0.003091830195013273</v>
      </c>
      <c r="AY639" s="39">
        <f t="shared" si="165"/>
        <v>-0.16593051662023495</v>
      </c>
      <c r="BA639" s="2">
        <f t="shared" si="163"/>
        <v>-0.1609551276182338</v>
      </c>
      <c r="BB639" s="37">
        <f t="shared" si="166"/>
        <v>10</v>
      </c>
      <c r="BD639" s="37">
        <f t="shared" si="168"/>
        <v>16.789521200000234</v>
      </c>
      <c r="BE639" s="2">
        <f t="shared" si="167"/>
        <v>0.11271833669908221</v>
      </c>
    </row>
    <row r="640" spans="1:57" ht="12.75">
      <c r="A640" s="1"/>
      <c r="B640" s="62"/>
      <c r="N640" s="37">
        <f t="shared" si="164"/>
        <v>1</v>
      </c>
      <c r="V640" s="39">
        <f t="shared" si="153"/>
      </c>
      <c r="W640" s="39">
        <f t="shared" si="154"/>
      </c>
      <c r="X640" s="39">
        <f t="shared" si="155"/>
      </c>
      <c r="Y640" s="39">
        <f t="shared" si="156"/>
      </c>
      <c r="Z640" s="39">
        <f t="shared" si="157"/>
      </c>
      <c r="AA640" s="39">
        <f t="shared" si="158"/>
      </c>
      <c r="AB640" s="39">
        <f t="shared" si="159"/>
      </c>
      <c r="AC640" s="39">
        <f t="shared" si="160"/>
      </c>
      <c r="AD640" s="39">
        <f t="shared" si="161"/>
      </c>
      <c r="AE640" s="39">
        <f t="shared" si="162"/>
      </c>
      <c r="AF640" s="39"/>
      <c r="AX640" s="2">
        <v>0.0031174657429731134</v>
      </c>
      <c r="AY640" s="39">
        <f t="shared" si="165"/>
        <v>-0.16592441291833976</v>
      </c>
      <c r="BA640" s="2">
        <f t="shared" si="163"/>
        <v>-0.1609551276182338</v>
      </c>
      <c r="BB640" s="37">
        <f t="shared" si="166"/>
        <v>10</v>
      </c>
      <c r="BD640" s="37">
        <f t="shared" si="168"/>
        <v>16.804668800000233</v>
      </c>
      <c r="BE640" s="2">
        <f t="shared" si="167"/>
        <v>0.11216175959720928</v>
      </c>
    </row>
    <row r="641" spans="1:57" ht="12.75">
      <c r="A641" s="1"/>
      <c r="B641" s="62"/>
      <c r="N641" s="37">
        <f t="shared" si="164"/>
        <v>1</v>
      </c>
      <c r="V641" s="39">
        <f t="shared" si="153"/>
      </c>
      <c r="W641" s="39">
        <f t="shared" si="154"/>
      </c>
      <c r="X641" s="39">
        <f t="shared" si="155"/>
      </c>
      <c r="Y641" s="39">
        <f t="shared" si="156"/>
      </c>
      <c r="Z641" s="39">
        <f t="shared" si="157"/>
      </c>
      <c r="AA641" s="39">
        <f t="shared" si="158"/>
      </c>
      <c r="AB641" s="39">
        <f t="shared" si="159"/>
      </c>
      <c r="AC641" s="39">
        <f t="shared" si="160"/>
      </c>
      <c r="AD641" s="39">
        <f t="shared" si="161"/>
      </c>
      <c r="AE641" s="39">
        <f t="shared" si="162"/>
      </c>
      <c r="AF641" s="39"/>
      <c r="AX641" s="2">
        <v>0.02353984191412091</v>
      </c>
      <c r="AY641" s="39">
        <f t="shared" si="165"/>
        <v>-0.16106194240139982</v>
      </c>
      <c r="BA641" s="2">
        <f t="shared" si="163"/>
        <v>-0.1609551276182338</v>
      </c>
      <c r="BB641" s="37">
        <f t="shared" si="166"/>
        <v>10</v>
      </c>
      <c r="BD641" s="37">
        <f t="shared" si="168"/>
        <v>16.81981640000023</v>
      </c>
      <c r="BE641" s="2">
        <f t="shared" si="167"/>
        <v>0.11160391293127671</v>
      </c>
    </row>
    <row r="642" spans="1:57" ht="12.75">
      <c r="A642" s="1"/>
      <c r="B642" s="62"/>
      <c r="N642" s="37">
        <f t="shared" si="164"/>
        <v>1</v>
      </c>
      <c r="V642" s="39">
        <f aca="true" t="shared" si="169" ref="V642:V705">IF(ISBLANK($A642)=FALSE,IF($A642&lt;=$T$3,1,""),"")</f>
      </c>
      <c r="W642" s="39">
        <f aca="true" t="shared" si="170" ref="W642:W705">IF(ISBLANK($A642)=FALSE,IF($A642&lt;=$T$4,IF($A642&gt;$T$3,1,""),""),"")</f>
      </c>
      <c r="X642" s="39">
        <f aca="true" t="shared" si="171" ref="X642:X705">IF(ISBLANK($A642)=FALSE,IF($A642&lt;=$T$5,IF($A642&gt;$T$4,1,""),""),"")</f>
      </c>
      <c r="Y642" s="39">
        <f aca="true" t="shared" si="172" ref="Y642:Y705">IF(ISBLANK($A642)=FALSE,IF($A642&lt;=$T$6,IF($A642&gt;$T$5,1,""),""),"")</f>
      </c>
      <c r="Z642" s="39">
        <f aca="true" t="shared" si="173" ref="Z642:Z705">IF(ISBLANK($A642)=FALSE,IF($A642&lt;=$T$7,IF($A642&gt;$T$6,1,""),""),"")</f>
      </c>
      <c r="AA642" s="39">
        <f aca="true" t="shared" si="174" ref="AA642:AA705">IF(ISBLANK($A642)=FALSE,IF($A642&lt;=$T$8,IF($A642&gt;$T$7,1,""),""),"")</f>
      </c>
      <c r="AB642" s="39">
        <f aca="true" t="shared" si="175" ref="AB642:AB705">IF(ISBLANK($A642)=FALSE,IF($A642&lt;=$T$9,IF($A642&gt;$T$8,1,""),""),"")</f>
      </c>
      <c r="AC642" s="39">
        <f aca="true" t="shared" si="176" ref="AC642:AC705">IF(ISBLANK($A642)=FALSE,IF($A642&lt;=$T$10,IF($A642&gt;$T$9,1,""),""),"")</f>
      </c>
      <c r="AD642" s="39">
        <f aca="true" t="shared" si="177" ref="AD642:AD705">IF(ISBLANK($A642)=FALSE,IF($A642&lt;=$T$11,IF($A642&gt;$T$10,1,""),""),"")</f>
      </c>
      <c r="AE642" s="39">
        <f aca="true" t="shared" si="178" ref="AE642:AE705">IF(ISBLANK($A642)=FALSE,IF($A642&gt;$T$11,1,""),"")</f>
      </c>
      <c r="AF642" s="39"/>
      <c r="AX642" s="2">
        <v>-0.0015079195532090202</v>
      </c>
      <c r="AY642" s="39">
        <f t="shared" si="165"/>
        <v>-0.16702569513171645</v>
      </c>
      <c r="BA642" s="2">
        <f aca="true" t="shared" si="179" ref="BA642:BA705">IF(ISBLANK($A642)=TRUE,$AY$2,$AY642)</f>
        <v>-0.1609551276182338</v>
      </c>
      <c r="BB642" s="37">
        <f t="shared" si="166"/>
        <v>10</v>
      </c>
      <c r="BD642" s="37">
        <f t="shared" si="168"/>
        <v>16.83496400000023</v>
      </c>
      <c r="BE642" s="2">
        <f t="shared" si="167"/>
        <v>0.11104484307993308</v>
      </c>
    </row>
    <row r="643" spans="1:57" ht="12.75">
      <c r="A643" s="1"/>
      <c r="B643" s="62"/>
      <c r="N643" s="37">
        <f aca="true" t="shared" si="180" ref="N643:N706">IF(ISNUMBER($A643)=TRUE,1,IF(ISBLANK($A643)=TRUE,1,0))</f>
        <v>1</v>
      </c>
      <c r="V643" s="39">
        <f t="shared" si="169"/>
      </c>
      <c r="W643" s="39">
        <f t="shared" si="170"/>
      </c>
      <c r="X643" s="39">
        <f t="shared" si="171"/>
      </c>
      <c r="Y643" s="39">
        <f t="shared" si="172"/>
      </c>
      <c r="Z643" s="39">
        <f t="shared" si="173"/>
      </c>
      <c r="AA643" s="39">
        <f t="shared" si="174"/>
      </c>
      <c r="AB643" s="39">
        <f t="shared" si="175"/>
      </c>
      <c r="AC643" s="39">
        <f t="shared" si="176"/>
      </c>
      <c r="AD643" s="39">
        <f t="shared" si="177"/>
      </c>
      <c r="AE643" s="39">
        <f t="shared" si="178"/>
      </c>
      <c r="AF643" s="39"/>
      <c r="AX643" s="2">
        <v>0.0018613238929410664</v>
      </c>
      <c r="AY643" s="39">
        <f aca="true" t="shared" si="181" ref="AY643:AY706">$U$26+$AX643*MAX($U$2:$U$11)</f>
        <v>-0.16622349431120453</v>
      </c>
      <c r="BA643" s="2">
        <f t="shared" si="179"/>
        <v>-0.1609551276182338</v>
      </c>
      <c r="BB643" s="37">
        <f aca="true" t="shared" si="182" ref="BB643:BB706">IF(ISBLANK($A643)=TRUE,$A$2,IF(ISNUMBER($A643)=TRUE,$A643,$A$2))</f>
        <v>10</v>
      </c>
      <c r="BD643" s="37">
        <f t="shared" si="168"/>
        <v>16.85011160000023</v>
      </c>
      <c r="BE643" s="2">
        <f aca="true" t="shared" si="183" ref="BE643:BE706">NORMDIST($BD643,$R$12,$R$16,FALSE)</f>
        <v>0.11048459632210118</v>
      </c>
    </row>
    <row r="644" spans="1:57" ht="12.75">
      <c r="A644" s="1"/>
      <c r="B644" s="62"/>
      <c r="N644" s="37">
        <f t="shared" si="180"/>
        <v>1</v>
      </c>
      <c r="V644" s="39">
        <f t="shared" si="169"/>
      </c>
      <c r="W644" s="39">
        <f t="shared" si="170"/>
      </c>
      <c r="X644" s="39">
        <f t="shared" si="171"/>
      </c>
      <c r="Y644" s="39">
        <f t="shared" si="172"/>
      </c>
      <c r="Z644" s="39">
        <f t="shared" si="173"/>
      </c>
      <c r="AA644" s="39">
        <f t="shared" si="174"/>
      </c>
      <c r="AB644" s="39">
        <f t="shared" si="175"/>
      </c>
      <c r="AC644" s="39">
        <f t="shared" si="176"/>
      </c>
      <c r="AD644" s="39">
        <f t="shared" si="177"/>
      </c>
      <c r="AE644" s="39">
        <f t="shared" si="178"/>
      </c>
      <c r="AF644" s="39"/>
      <c r="AX644" s="2">
        <v>0.006411633655812245</v>
      </c>
      <c r="AY644" s="39">
        <f t="shared" si="181"/>
        <v>-0.16514008722480664</v>
      </c>
      <c r="BA644" s="2">
        <f t="shared" si="179"/>
        <v>-0.1609551276182338</v>
      </c>
      <c r="BB644" s="37">
        <f t="shared" si="182"/>
        <v>10</v>
      </c>
      <c r="BD644" s="37">
        <f aca="true" t="shared" si="184" ref="BD644:BD707">$BD643+0.001*($Q$66-$Q$65)</f>
        <v>16.865259200000228</v>
      </c>
      <c r="BE644" s="2">
        <f t="shared" si="183"/>
        <v>0.10992321883083052</v>
      </c>
    </row>
    <row r="645" spans="1:57" ht="12.75">
      <c r="A645" s="1"/>
      <c r="B645" s="62"/>
      <c r="N645" s="37">
        <f t="shared" si="180"/>
        <v>1</v>
      </c>
      <c r="V645" s="39">
        <f t="shared" si="169"/>
      </c>
      <c r="W645" s="39">
        <f t="shared" si="170"/>
      </c>
      <c r="X645" s="39">
        <f t="shared" si="171"/>
      </c>
      <c r="Y645" s="39">
        <f t="shared" si="172"/>
      </c>
      <c r="Z645" s="39">
        <f t="shared" si="173"/>
      </c>
      <c r="AA645" s="39">
        <f t="shared" si="174"/>
      </c>
      <c r="AB645" s="39">
        <f t="shared" si="175"/>
      </c>
      <c r="AC645" s="39">
        <f t="shared" si="176"/>
      </c>
      <c r="AD645" s="39">
        <f t="shared" si="177"/>
      </c>
      <c r="AE645" s="39">
        <f t="shared" si="178"/>
      </c>
      <c r="AF645" s="39"/>
      <c r="AX645" s="2">
        <v>-0.019240394299142427</v>
      </c>
      <c r="AY645" s="39">
        <f t="shared" si="181"/>
        <v>-0.17124771292836727</v>
      </c>
      <c r="BA645" s="2">
        <f t="shared" si="179"/>
        <v>-0.1609551276182338</v>
      </c>
      <c r="BB645" s="37">
        <f t="shared" si="182"/>
        <v>10</v>
      </c>
      <c r="BD645" s="37">
        <f t="shared" si="184"/>
        <v>16.880406800000227</v>
      </c>
      <c r="BE645" s="2">
        <f t="shared" si="183"/>
        <v>0.10936075666719922</v>
      </c>
    </row>
    <row r="646" spans="1:57" ht="12.75">
      <c r="A646" s="1"/>
      <c r="B646" s="62"/>
      <c r="N646" s="37">
        <f t="shared" si="180"/>
        <v>1</v>
      </c>
      <c r="V646" s="39">
        <f t="shared" si="169"/>
      </c>
      <c r="W646" s="39">
        <f t="shared" si="170"/>
      </c>
      <c r="X646" s="39">
        <f t="shared" si="171"/>
      </c>
      <c r="Y646" s="39">
        <f t="shared" si="172"/>
      </c>
      <c r="Z646" s="39">
        <f t="shared" si="173"/>
      </c>
      <c r="AA646" s="39">
        <f t="shared" si="174"/>
      </c>
      <c r="AB646" s="39">
        <f t="shared" si="175"/>
      </c>
      <c r="AC646" s="39">
        <f t="shared" si="176"/>
      </c>
      <c r="AD646" s="39">
        <f t="shared" si="177"/>
      </c>
      <c r="AE646" s="39">
        <f t="shared" si="178"/>
      </c>
      <c r="AF646" s="39"/>
      <c r="AX646" s="2">
        <v>0.027824640644550924</v>
      </c>
      <c r="AY646" s="39">
        <f t="shared" si="181"/>
        <v>-0.1600417522274879</v>
      </c>
      <c r="BA646" s="2">
        <f t="shared" si="179"/>
        <v>-0.1609551276182338</v>
      </c>
      <c r="BB646" s="37">
        <f t="shared" si="182"/>
        <v>10</v>
      </c>
      <c r="BD646" s="37">
        <f t="shared" si="184"/>
        <v>16.895554400000226</v>
      </c>
      <c r="BE646" s="2">
        <f t="shared" si="183"/>
        <v>0.10879725577426747</v>
      </c>
    </row>
    <row r="647" spans="1:57" ht="12.75">
      <c r="A647" s="1"/>
      <c r="B647" s="62"/>
      <c r="N647" s="37">
        <f t="shared" si="180"/>
        <v>1</v>
      </c>
      <c r="V647" s="39">
        <f t="shared" si="169"/>
      </c>
      <c r="W647" s="39">
        <f t="shared" si="170"/>
      </c>
      <c r="X647" s="39">
        <f t="shared" si="171"/>
      </c>
      <c r="Y647" s="39">
        <f t="shared" si="172"/>
      </c>
      <c r="Z647" s="39">
        <f t="shared" si="173"/>
      </c>
      <c r="AA647" s="39">
        <f t="shared" si="174"/>
      </c>
      <c r="AB647" s="39">
        <f t="shared" si="175"/>
      </c>
      <c r="AC647" s="39">
        <f t="shared" si="176"/>
      </c>
      <c r="AD647" s="39">
        <f t="shared" si="177"/>
      </c>
      <c r="AE647" s="39">
        <f t="shared" si="178"/>
      </c>
      <c r="AF647" s="39"/>
      <c r="AX647" s="2">
        <v>0.023962828455458232</v>
      </c>
      <c r="AY647" s="39">
        <f t="shared" si="181"/>
        <v>-0.16096123132012902</v>
      </c>
      <c r="BA647" s="2">
        <f t="shared" si="179"/>
        <v>-0.1609551276182338</v>
      </c>
      <c r="BB647" s="37">
        <f t="shared" si="182"/>
        <v>10</v>
      </c>
      <c r="BD647" s="37">
        <f t="shared" si="184"/>
        <v>16.910702000000224</v>
      </c>
      <c r="BE647" s="2">
        <f t="shared" si="183"/>
        <v>0.10823276197108259</v>
      </c>
    </row>
    <row r="648" spans="1:57" ht="12.75">
      <c r="A648" s="1"/>
      <c r="B648" s="62"/>
      <c r="N648" s="37">
        <f t="shared" si="180"/>
        <v>1</v>
      </c>
      <c r="V648" s="39">
        <f t="shared" si="169"/>
      </c>
      <c r="W648" s="39">
        <f t="shared" si="170"/>
      </c>
      <c r="X648" s="39">
        <f t="shared" si="171"/>
      </c>
      <c r="Y648" s="39">
        <f t="shared" si="172"/>
      </c>
      <c r="Z648" s="39">
        <f t="shared" si="173"/>
      </c>
      <c r="AA648" s="39">
        <f t="shared" si="174"/>
      </c>
      <c r="AB648" s="39">
        <f t="shared" si="175"/>
      </c>
      <c r="AC648" s="39">
        <f t="shared" si="176"/>
      </c>
      <c r="AD648" s="39">
        <f t="shared" si="177"/>
      </c>
      <c r="AE648" s="39">
        <f t="shared" si="178"/>
      </c>
      <c r="AF648" s="39"/>
      <c r="AX648" s="2">
        <v>-0.009434797204504533</v>
      </c>
      <c r="AY648" s="39">
        <f t="shared" si="181"/>
        <v>-0.16891304695345347</v>
      </c>
      <c r="BA648" s="2">
        <f t="shared" si="179"/>
        <v>-0.1609551276182338</v>
      </c>
      <c r="BB648" s="37">
        <f t="shared" si="182"/>
        <v>10</v>
      </c>
      <c r="BD648" s="37">
        <f t="shared" si="184"/>
        <v>16.925849600000223</v>
      </c>
      <c r="BE648" s="2">
        <f t="shared" si="183"/>
        <v>0.1076673209467372</v>
      </c>
    </row>
    <row r="649" spans="1:57" ht="12.75">
      <c r="A649" s="1"/>
      <c r="B649" s="62"/>
      <c r="N649" s="37">
        <f t="shared" si="180"/>
        <v>1</v>
      </c>
      <c r="V649" s="39">
        <f t="shared" si="169"/>
      </c>
      <c r="W649" s="39">
        <f t="shared" si="170"/>
      </c>
      <c r="X649" s="39">
        <f t="shared" si="171"/>
      </c>
      <c r="Y649" s="39">
        <f t="shared" si="172"/>
      </c>
      <c r="Z649" s="39">
        <f t="shared" si="173"/>
      </c>
      <c r="AA649" s="39">
        <f t="shared" si="174"/>
      </c>
      <c r="AB649" s="39">
        <f t="shared" si="175"/>
      </c>
      <c r="AC649" s="39">
        <f t="shared" si="176"/>
      </c>
      <c r="AD649" s="39">
        <f t="shared" si="177"/>
      </c>
      <c r="AE649" s="39">
        <f t="shared" si="178"/>
      </c>
      <c r="AF649" s="39"/>
      <c r="AX649" s="2">
        <v>-0.00530747398297067</v>
      </c>
      <c r="AY649" s="39">
        <f t="shared" si="181"/>
        <v>-0.16793035094832637</v>
      </c>
      <c r="BA649" s="2">
        <f t="shared" si="179"/>
        <v>-0.1609551276182338</v>
      </c>
      <c r="BB649" s="37">
        <f t="shared" si="182"/>
        <v>10</v>
      </c>
      <c r="BD649" s="37">
        <f t="shared" si="184"/>
        <v>16.940997200000222</v>
      </c>
      <c r="BE649" s="2">
        <f t="shared" si="183"/>
        <v>0.10710097825448171</v>
      </c>
    </row>
    <row r="650" spans="1:57" ht="12.75">
      <c r="A650" s="1"/>
      <c r="B650" s="62"/>
      <c r="N650" s="37">
        <f t="shared" si="180"/>
        <v>1</v>
      </c>
      <c r="V650" s="39">
        <f t="shared" si="169"/>
      </c>
      <c r="W650" s="39">
        <f t="shared" si="170"/>
      </c>
      <c r="X650" s="39">
        <f t="shared" si="171"/>
      </c>
      <c r="Y650" s="39">
        <f t="shared" si="172"/>
      </c>
      <c r="Z650" s="39">
        <f t="shared" si="173"/>
      </c>
      <c r="AA650" s="39">
        <f t="shared" si="174"/>
      </c>
      <c r="AB650" s="39">
        <f t="shared" si="175"/>
      </c>
      <c r="AC650" s="39">
        <f t="shared" si="176"/>
      </c>
      <c r="AD650" s="39">
        <f t="shared" si="177"/>
      </c>
      <c r="AE650" s="39">
        <f t="shared" si="178"/>
      </c>
      <c r="AF650" s="39"/>
      <c r="AX650" s="2">
        <v>-0.026471449934385202</v>
      </c>
      <c r="AY650" s="39">
        <f t="shared" si="181"/>
        <v>-0.1729693928415203</v>
      </c>
      <c r="BA650" s="2">
        <f t="shared" si="179"/>
        <v>-0.1609551276182338</v>
      </c>
      <c r="BB650" s="37">
        <f t="shared" si="182"/>
        <v>10</v>
      </c>
      <c r="BD650" s="37">
        <f t="shared" si="184"/>
        <v>16.95614480000022</v>
      </c>
      <c r="BE650" s="2">
        <f t="shared" si="183"/>
        <v>0.10653377930589149</v>
      </c>
    </row>
    <row r="651" spans="1:57" ht="12.75">
      <c r="A651" s="1"/>
      <c r="B651" s="62"/>
      <c r="N651" s="37">
        <f t="shared" si="180"/>
        <v>1</v>
      </c>
      <c r="V651" s="39">
        <f t="shared" si="169"/>
      </c>
      <c r="W651" s="39">
        <f t="shared" si="170"/>
      </c>
      <c r="X651" s="39">
        <f t="shared" si="171"/>
      </c>
      <c r="Y651" s="39">
        <f t="shared" si="172"/>
      </c>
      <c r="Z651" s="39">
        <f t="shared" si="173"/>
      </c>
      <c r="AA651" s="39">
        <f t="shared" si="174"/>
      </c>
      <c r="AB651" s="39">
        <f t="shared" si="175"/>
      </c>
      <c r="AC651" s="39">
        <f t="shared" si="176"/>
      </c>
      <c r="AD651" s="39">
        <f t="shared" si="177"/>
      </c>
      <c r="AE651" s="39">
        <f t="shared" si="178"/>
      </c>
      <c r="AF651" s="39"/>
      <c r="AX651" s="2">
        <v>0.024314401684621727</v>
      </c>
      <c r="AY651" s="39">
        <f t="shared" si="181"/>
        <v>-0.16087752340842343</v>
      </c>
      <c r="BA651" s="2">
        <f t="shared" si="179"/>
        <v>-0.1609551276182338</v>
      </c>
      <c r="BB651" s="37">
        <f t="shared" si="182"/>
        <v>10</v>
      </c>
      <c r="BD651" s="37">
        <f t="shared" si="184"/>
        <v>16.97129240000022</v>
      </c>
      <c r="BE651" s="2">
        <f t="shared" si="183"/>
        <v>0.10596576936509018</v>
      </c>
    </row>
    <row r="652" spans="1:57" ht="12.75">
      <c r="A652" s="1"/>
      <c r="B652" s="62"/>
      <c r="N652" s="37">
        <f t="shared" si="180"/>
        <v>1</v>
      </c>
      <c r="V652" s="39">
        <f t="shared" si="169"/>
      </c>
      <c r="W652" s="39">
        <f t="shared" si="170"/>
      </c>
      <c r="X652" s="39">
        <f t="shared" si="171"/>
      </c>
      <c r="Y652" s="39">
        <f t="shared" si="172"/>
      </c>
      <c r="Z652" s="39">
        <f t="shared" si="173"/>
      </c>
      <c r="AA652" s="39">
        <f t="shared" si="174"/>
      </c>
      <c r="AB652" s="39">
        <f t="shared" si="175"/>
      </c>
      <c r="AC652" s="39">
        <f t="shared" si="176"/>
      </c>
      <c r="AD652" s="39">
        <f t="shared" si="177"/>
      </c>
      <c r="AE652" s="39">
        <f t="shared" si="178"/>
      </c>
      <c r="AF652" s="39"/>
      <c r="AX652" s="2">
        <v>-0.0027695547349467463</v>
      </c>
      <c r="AY652" s="39">
        <f t="shared" si="181"/>
        <v>-0.16732608446070163</v>
      </c>
      <c r="BA652" s="2">
        <f t="shared" si="179"/>
        <v>-0.1609551276182338</v>
      </c>
      <c r="BB652" s="37">
        <f t="shared" si="182"/>
        <v>10</v>
      </c>
      <c r="BD652" s="37">
        <f t="shared" si="184"/>
        <v>16.98644000000022</v>
      </c>
      <c r="BE652" s="2">
        <f t="shared" si="183"/>
        <v>0.1053969935430302</v>
      </c>
    </row>
    <row r="653" spans="1:57" ht="12.75">
      <c r="A653" s="1"/>
      <c r="B653" s="62"/>
      <c r="N653" s="37">
        <f t="shared" si="180"/>
        <v>1</v>
      </c>
      <c r="V653" s="39">
        <f t="shared" si="169"/>
      </c>
      <c r="W653" s="39">
        <f t="shared" si="170"/>
      </c>
      <c r="X653" s="39">
        <f t="shared" si="171"/>
      </c>
      <c r="Y653" s="39">
        <f t="shared" si="172"/>
      </c>
      <c r="Z653" s="39">
        <f t="shared" si="173"/>
      </c>
      <c r="AA653" s="39">
        <f t="shared" si="174"/>
      </c>
      <c r="AB653" s="39">
        <f t="shared" si="175"/>
      </c>
      <c r="AC653" s="39">
        <f t="shared" si="176"/>
      </c>
      <c r="AD653" s="39">
        <f t="shared" si="177"/>
      </c>
      <c r="AE653" s="39">
        <f t="shared" si="178"/>
      </c>
      <c r="AF653" s="39"/>
      <c r="AX653" s="2">
        <v>0.011192663350321971</v>
      </c>
      <c r="AY653" s="39">
        <f t="shared" si="181"/>
        <v>-0.16400174682135193</v>
      </c>
      <c r="BA653" s="2">
        <f t="shared" si="179"/>
        <v>-0.1609551276182338</v>
      </c>
      <c r="BB653" s="37">
        <f t="shared" si="182"/>
        <v>10</v>
      </c>
      <c r="BD653" s="37">
        <f t="shared" si="184"/>
        <v>17.001587600000217</v>
      </c>
      <c r="BE653" s="2">
        <f t="shared" si="183"/>
        <v>0.1048274967918307</v>
      </c>
    </row>
    <row r="654" spans="1:57" ht="12.75">
      <c r="A654" s="1"/>
      <c r="B654" s="62"/>
      <c r="N654" s="37">
        <f t="shared" si="180"/>
        <v>1</v>
      </c>
      <c r="V654" s="39">
        <f t="shared" si="169"/>
      </c>
      <c r="W654" s="39">
        <f t="shared" si="170"/>
      </c>
      <c r="X654" s="39">
        <f t="shared" si="171"/>
      </c>
      <c r="Y654" s="39">
        <f t="shared" si="172"/>
      </c>
      <c r="Z654" s="39">
        <f t="shared" si="173"/>
      </c>
      <c r="AA654" s="39">
        <f t="shared" si="174"/>
      </c>
      <c r="AB654" s="39">
        <f t="shared" si="175"/>
      </c>
      <c r="AC654" s="39">
        <f t="shared" si="176"/>
      </c>
      <c r="AD654" s="39">
        <f t="shared" si="177"/>
      </c>
      <c r="AE654" s="39">
        <f t="shared" si="178"/>
      </c>
      <c r="AF654" s="39"/>
      <c r="AX654" s="2">
        <v>-0.004402905362102118</v>
      </c>
      <c r="AY654" s="39">
        <f t="shared" si="181"/>
        <v>-0.16771497746716718</v>
      </c>
      <c r="BA654" s="2">
        <f t="shared" si="179"/>
        <v>-0.1609551276182338</v>
      </c>
      <c r="BB654" s="37">
        <f t="shared" si="182"/>
        <v>10</v>
      </c>
      <c r="BD654" s="37">
        <f t="shared" si="184"/>
        <v>17.016735200000216</v>
      </c>
      <c r="BE654" s="2">
        <f t="shared" si="183"/>
        <v>0.10425732389917469</v>
      </c>
    </row>
    <row r="655" spans="1:57" ht="12.75">
      <c r="A655" s="1"/>
      <c r="B655" s="62"/>
      <c r="N655" s="37">
        <f t="shared" si="180"/>
        <v>1</v>
      </c>
      <c r="V655" s="39">
        <f t="shared" si="169"/>
      </c>
      <c r="W655" s="39">
        <f t="shared" si="170"/>
      </c>
      <c r="X655" s="39">
        <f t="shared" si="171"/>
      </c>
      <c r="Y655" s="39">
        <f t="shared" si="172"/>
      </c>
      <c r="Z655" s="39">
        <f t="shared" si="173"/>
      </c>
      <c r="AA655" s="39">
        <f t="shared" si="174"/>
      </c>
      <c r="AB655" s="39">
        <f t="shared" si="175"/>
      </c>
      <c r="AC655" s="39">
        <f t="shared" si="176"/>
      </c>
      <c r="AD655" s="39">
        <f t="shared" si="177"/>
      </c>
      <c r="AE655" s="39">
        <f t="shared" si="178"/>
      </c>
      <c r="AF655" s="39"/>
      <c r="AX655" s="2">
        <v>-0.019754936368907742</v>
      </c>
      <c r="AY655" s="39">
        <f t="shared" si="181"/>
        <v>-0.17137022294497806</v>
      </c>
      <c r="BA655" s="2">
        <f t="shared" si="179"/>
        <v>-0.1609551276182338</v>
      </c>
      <c r="BB655" s="37">
        <f t="shared" si="182"/>
        <v>10</v>
      </c>
      <c r="BD655" s="37">
        <f t="shared" si="184"/>
        <v>17.031882800000215</v>
      </c>
      <c r="BE655" s="2">
        <f t="shared" si="183"/>
        <v>0.10368651948276572</v>
      </c>
    </row>
    <row r="656" spans="1:57" ht="12.75">
      <c r="A656" s="1"/>
      <c r="B656" s="62"/>
      <c r="N656" s="37">
        <f t="shared" si="180"/>
        <v>1</v>
      </c>
      <c r="V656" s="39">
        <f t="shared" si="169"/>
      </c>
      <c r="W656" s="39">
        <f t="shared" si="170"/>
      </c>
      <c r="X656" s="39">
        <f t="shared" si="171"/>
      </c>
      <c r="Y656" s="39">
        <f t="shared" si="172"/>
      </c>
      <c r="Z656" s="39">
        <f t="shared" si="173"/>
      </c>
      <c r="AA656" s="39">
        <f t="shared" si="174"/>
      </c>
      <c r="AB656" s="39">
        <f t="shared" si="175"/>
      </c>
      <c r="AC656" s="39">
        <f t="shared" si="176"/>
      </c>
      <c r="AD656" s="39">
        <f t="shared" si="177"/>
      </c>
      <c r="AE656" s="39">
        <f t="shared" si="178"/>
      </c>
      <c r="AF656" s="39"/>
      <c r="AX656" s="2">
        <v>0.012527542954802087</v>
      </c>
      <c r="AY656" s="39">
        <f t="shared" si="181"/>
        <v>-0.16368391834409476</v>
      </c>
      <c r="BA656" s="2">
        <f t="shared" si="179"/>
        <v>-0.1609551276182338</v>
      </c>
      <c r="BB656" s="37">
        <f t="shared" si="182"/>
        <v>10</v>
      </c>
      <c r="BD656" s="37">
        <f t="shared" si="184"/>
        <v>17.047030400000214</v>
      </c>
      <c r="BE656" s="2">
        <f t="shared" si="183"/>
        <v>0.10311512798484505</v>
      </c>
    </row>
    <row r="657" spans="1:57" ht="12.75">
      <c r="A657" s="1"/>
      <c r="B657" s="62"/>
      <c r="N657" s="37">
        <f t="shared" si="180"/>
        <v>1</v>
      </c>
      <c r="V657" s="39">
        <f t="shared" si="169"/>
      </c>
      <c r="W657" s="39">
        <f t="shared" si="170"/>
      </c>
      <c r="X657" s="39">
        <f t="shared" si="171"/>
      </c>
      <c r="Y657" s="39">
        <f t="shared" si="172"/>
      </c>
      <c r="Z657" s="39">
        <f t="shared" si="173"/>
      </c>
      <c r="AA657" s="39">
        <f t="shared" si="174"/>
      </c>
      <c r="AB657" s="39">
        <f t="shared" si="175"/>
      </c>
      <c r="AC657" s="39">
        <f t="shared" si="176"/>
      </c>
      <c r="AD657" s="39">
        <f t="shared" si="177"/>
      </c>
      <c r="AE657" s="39">
        <f t="shared" si="178"/>
      </c>
      <c r="AF657" s="39"/>
      <c r="AX657" s="2">
        <v>-0.012445142979216894</v>
      </c>
      <c r="AY657" s="39">
        <f t="shared" si="181"/>
        <v>-0.1696297959474326</v>
      </c>
      <c r="BA657" s="2">
        <f t="shared" si="179"/>
        <v>-0.1609551276182338</v>
      </c>
      <c r="BB657" s="37">
        <f t="shared" si="182"/>
        <v>10</v>
      </c>
      <c r="BD657" s="37">
        <f t="shared" si="184"/>
        <v>17.062178000000213</v>
      </c>
      <c r="BE657" s="2">
        <f t="shared" si="183"/>
        <v>0.10254319366677038</v>
      </c>
    </row>
    <row r="658" spans="1:57" ht="12.75">
      <c r="A658" s="1"/>
      <c r="B658" s="62"/>
      <c r="N658" s="37">
        <f t="shared" si="180"/>
        <v>1</v>
      </c>
      <c r="V658" s="39">
        <f t="shared" si="169"/>
      </c>
      <c r="W658" s="39">
        <f t="shared" si="170"/>
      </c>
      <c r="X658" s="39">
        <f t="shared" si="171"/>
      </c>
      <c r="Y658" s="39">
        <f t="shared" si="172"/>
      </c>
      <c r="Z658" s="39">
        <f t="shared" si="173"/>
      </c>
      <c r="AA658" s="39">
        <f t="shared" si="174"/>
      </c>
      <c r="AB658" s="39">
        <f t="shared" si="175"/>
      </c>
      <c r="AC658" s="39">
        <f t="shared" si="176"/>
      </c>
      <c r="AD658" s="39">
        <f t="shared" si="177"/>
      </c>
      <c r="AE658" s="39">
        <f t="shared" si="178"/>
      </c>
      <c r="AF658" s="39"/>
      <c r="AX658" s="2">
        <v>0.02518234809411908</v>
      </c>
      <c r="AY658" s="39">
        <f t="shared" si="181"/>
        <v>-0.16067086950140025</v>
      </c>
      <c r="BA658" s="2">
        <f t="shared" si="179"/>
        <v>-0.1609551276182338</v>
      </c>
      <c r="BB658" s="37">
        <f t="shared" si="182"/>
        <v>10</v>
      </c>
      <c r="BD658" s="37">
        <f t="shared" si="184"/>
        <v>17.07732560000021</v>
      </c>
      <c r="BE658" s="2">
        <f t="shared" si="183"/>
        <v>0.10197076060365672</v>
      </c>
    </row>
    <row r="659" spans="1:57" ht="12.75">
      <c r="A659" s="1"/>
      <c r="B659" s="62"/>
      <c r="N659" s="37">
        <f t="shared" si="180"/>
        <v>1</v>
      </c>
      <c r="V659" s="39">
        <f t="shared" si="169"/>
      </c>
      <c r="W659" s="39">
        <f t="shared" si="170"/>
      </c>
      <c r="X659" s="39">
        <f t="shared" si="171"/>
      </c>
      <c r="Y659" s="39">
        <f t="shared" si="172"/>
      </c>
      <c r="Z659" s="39">
        <f t="shared" si="173"/>
      </c>
      <c r="AA659" s="39">
        <f t="shared" si="174"/>
      </c>
      <c r="AB659" s="39">
        <f t="shared" si="175"/>
      </c>
      <c r="AC659" s="39">
        <f t="shared" si="176"/>
      </c>
      <c r="AD659" s="39">
        <f t="shared" si="177"/>
      </c>
      <c r="AE659" s="39">
        <f t="shared" si="178"/>
      </c>
      <c r="AF659" s="39"/>
      <c r="AX659" s="2">
        <v>-0.0008212530899990855</v>
      </c>
      <c r="AY659" s="39">
        <f t="shared" si="181"/>
        <v>-0.16686220311666647</v>
      </c>
      <c r="BA659" s="2">
        <f t="shared" si="179"/>
        <v>-0.1609551276182338</v>
      </c>
      <c r="BB659" s="37">
        <f t="shared" si="182"/>
        <v>10</v>
      </c>
      <c r="BD659" s="37">
        <f t="shared" si="184"/>
        <v>17.09247320000021</v>
      </c>
      <c r="BE659" s="2">
        <f t="shared" si="183"/>
        <v>0.1013978726790804</v>
      </c>
    </row>
    <row r="660" spans="1:57" ht="12.75">
      <c r="A660" s="1"/>
      <c r="B660" s="62"/>
      <c r="N660" s="37">
        <f t="shared" si="180"/>
        <v>1</v>
      </c>
      <c r="V660" s="39">
        <f t="shared" si="169"/>
      </c>
      <c r="W660" s="39">
        <f t="shared" si="170"/>
      </c>
      <c r="X660" s="39">
        <f t="shared" si="171"/>
      </c>
      <c r="Y660" s="39">
        <f t="shared" si="172"/>
      </c>
      <c r="Z660" s="39">
        <f t="shared" si="173"/>
      </c>
      <c r="AA660" s="39">
        <f t="shared" si="174"/>
      </c>
      <c r="AB660" s="39">
        <f t="shared" si="175"/>
      </c>
      <c r="AC660" s="39">
        <f t="shared" si="176"/>
      </c>
      <c r="AD660" s="39">
        <f t="shared" si="177"/>
      </c>
      <c r="AE660" s="39">
        <f t="shared" si="178"/>
      </c>
      <c r="AF660" s="39"/>
      <c r="AX660" s="2">
        <v>-0.01847682119205298</v>
      </c>
      <c r="AY660" s="39">
        <f t="shared" si="181"/>
        <v>-0.17106590980763167</v>
      </c>
      <c r="BA660" s="2">
        <f t="shared" si="179"/>
        <v>-0.1609551276182338</v>
      </c>
      <c r="BB660" s="37">
        <f t="shared" si="182"/>
        <v>10</v>
      </c>
      <c r="BD660" s="37">
        <f t="shared" si="184"/>
        <v>17.10762080000021</v>
      </c>
      <c r="BE660" s="2">
        <f t="shared" si="183"/>
        <v>0.10082457357984678</v>
      </c>
    </row>
    <row r="661" spans="1:57" ht="12.75">
      <c r="A661" s="1"/>
      <c r="B661" s="62"/>
      <c r="N661" s="37">
        <f t="shared" si="180"/>
        <v>1</v>
      </c>
      <c r="V661" s="39">
        <f t="shared" si="169"/>
      </c>
      <c r="W661" s="39">
        <f t="shared" si="170"/>
      </c>
      <c r="X661" s="39">
        <f t="shared" si="171"/>
      </c>
      <c r="Y661" s="39">
        <f t="shared" si="172"/>
      </c>
      <c r="Z661" s="39">
        <f t="shared" si="173"/>
      </c>
      <c r="AA661" s="39">
        <f t="shared" si="174"/>
      </c>
      <c r="AB661" s="39">
        <f t="shared" si="175"/>
      </c>
      <c r="AC661" s="39">
        <f t="shared" si="176"/>
      </c>
      <c r="AD661" s="39">
        <f t="shared" si="177"/>
      </c>
      <c r="AE661" s="39">
        <f t="shared" si="178"/>
      </c>
      <c r="AF661" s="39"/>
      <c r="AX661" s="2">
        <v>-0.023433637501144442</v>
      </c>
      <c r="AY661" s="39">
        <f t="shared" si="181"/>
        <v>-0.17224610416693917</v>
      </c>
      <c r="BA661" s="2">
        <f t="shared" si="179"/>
        <v>-0.1609551276182338</v>
      </c>
      <c r="BB661" s="37">
        <f t="shared" si="182"/>
        <v>10</v>
      </c>
      <c r="BD661" s="37">
        <f t="shared" si="184"/>
        <v>17.122768400000208</v>
      </c>
      <c r="BE661" s="2">
        <f t="shared" si="183"/>
        <v>0.10025090679082288</v>
      </c>
    </row>
    <row r="662" spans="1:57" ht="12.75">
      <c r="A662" s="1"/>
      <c r="B662" s="62"/>
      <c r="N662" s="37">
        <f t="shared" si="180"/>
        <v>1</v>
      </c>
      <c r="V662" s="39">
        <f t="shared" si="169"/>
      </c>
      <c r="W662" s="39">
        <f t="shared" si="170"/>
      </c>
      <c r="X662" s="39">
        <f t="shared" si="171"/>
      </c>
      <c r="Y662" s="39">
        <f t="shared" si="172"/>
      </c>
      <c r="Z662" s="39">
        <f t="shared" si="173"/>
      </c>
      <c r="AA662" s="39">
        <f t="shared" si="174"/>
      </c>
      <c r="AB662" s="39">
        <f t="shared" si="175"/>
      </c>
      <c r="AC662" s="39">
        <f t="shared" si="176"/>
      </c>
      <c r="AD662" s="39">
        <f t="shared" si="177"/>
      </c>
      <c r="AE662" s="39">
        <f t="shared" si="178"/>
      </c>
      <c r="AF662" s="39"/>
      <c r="AX662" s="2">
        <v>0.029930417798394726</v>
      </c>
      <c r="AY662" s="39">
        <f t="shared" si="181"/>
        <v>-0.15954037671466795</v>
      </c>
      <c r="BA662" s="2">
        <f t="shared" si="179"/>
        <v>-0.1609551276182338</v>
      </c>
      <c r="BB662" s="37">
        <f t="shared" si="182"/>
        <v>10</v>
      </c>
      <c r="BD662" s="37">
        <f t="shared" si="184"/>
        <v>17.137916000000207</v>
      </c>
      <c r="BE662" s="2">
        <f t="shared" si="183"/>
        <v>0.09967691558983494</v>
      </c>
    </row>
    <row r="663" spans="1:57" ht="12.75">
      <c r="A663" s="1"/>
      <c r="B663" s="62"/>
      <c r="N663" s="37">
        <f t="shared" si="180"/>
        <v>1</v>
      </c>
      <c r="V663" s="39">
        <f t="shared" si="169"/>
      </c>
      <c r="W663" s="39">
        <f t="shared" si="170"/>
      </c>
      <c r="X663" s="39">
        <f t="shared" si="171"/>
      </c>
      <c r="Y663" s="39">
        <f t="shared" si="172"/>
      </c>
      <c r="Z663" s="39">
        <f t="shared" si="173"/>
      </c>
      <c r="AA663" s="39">
        <f t="shared" si="174"/>
      </c>
      <c r="AB663" s="39">
        <f t="shared" si="175"/>
      </c>
      <c r="AC663" s="39">
        <f t="shared" si="176"/>
      </c>
      <c r="AD663" s="39">
        <f t="shared" si="177"/>
      </c>
      <c r="AE663" s="39">
        <f t="shared" si="178"/>
      </c>
      <c r="AF663" s="39"/>
      <c r="AX663" s="2">
        <v>0.010165410321359904</v>
      </c>
      <c r="AY663" s="39">
        <f t="shared" si="181"/>
        <v>-0.1642463308758667</v>
      </c>
      <c r="BA663" s="2">
        <f t="shared" si="179"/>
        <v>-0.1609551276182338</v>
      </c>
      <c r="BB663" s="37">
        <f t="shared" si="182"/>
        <v>10</v>
      </c>
      <c r="BD663" s="37">
        <f t="shared" si="184"/>
        <v>17.153063600000205</v>
      </c>
      <c r="BE663" s="2">
        <f t="shared" si="183"/>
        <v>0.09910264304263251</v>
      </c>
    </row>
    <row r="664" spans="1:57" ht="12.75">
      <c r="A664" s="1"/>
      <c r="B664" s="62"/>
      <c r="N664" s="37">
        <f t="shared" si="180"/>
        <v>1</v>
      </c>
      <c r="V664" s="39">
        <f t="shared" si="169"/>
      </c>
      <c r="W664" s="39">
        <f t="shared" si="170"/>
      </c>
      <c r="X664" s="39">
        <f t="shared" si="171"/>
      </c>
      <c r="Y664" s="39">
        <f t="shared" si="172"/>
      </c>
      <c r="Z664" s="39">
        <f t="shared" si="173"/>
      </c>
      <c r="AA664" s="39">
        <f t="shared" si="174"/>
      </c>
      <c r="AB664" s="39">
        <f t="shared" si="175"/>
      </c>
      <c r="AC664" s="39">
        <f t="shared" si="176"/>
      </c>
      <c r="AD664" s="39">
        <f t="shared" si="177"/>
      </c>
      <c r="AE664" s="39">
        <f t="shared" si="178"/>
      </c>
      <c r="AF664" s="39"/>
      <c r="AX664" s="2">
        <v>-0.008878139591662344</v>
      </c>
      <c r="AY664" s="39">
        <f t="shared" si="181"/>
        <v>-0.1687805094265863</v>
      </c>
      <c r="BA664" s="2">
        <f t="shared" si="179"/>
        <v>-0.1609551276182338</v>
      </c>
      <c r="BB664" s="37">
        <f t="shared" si="182"/>
        <v>10</v>
      </c>
      <c r="BD664" s="37">
        <f t="shared" si="184"/>
        <v>17.168211200000204</v>
      </c>
      <c r="BE664" s="2">
        <f t="shared" si="183"/>
        <v>0.09852813199791911</v>
      </c>
    </row>
    <row r="665" spans="1:57" ht="12.75">
      <c r="A665" s="1"/>
      <c r="B665" s="62"/>
      <c r="N665" s="37">
        <f t="shared" si="180"/>
        <v>1</v>
      </c>
      <c r="V665" s="39">
        <f t="shared" si="169"/>
      </c>
      <c r="W665" s="39">
        <f t="shared" si="170"/>
      </c>
      <c r="X665" s="39">
        <f t="shared" si="171"/>
      </c>
      <c r="Y665" s="39">
        <f t="shared" si="172"/>
      </c>
      <c r="Z665" s="39">
        <f t="shared" si="173"/>
      </c>
      <c r="AA665" s="39">
        <f t="shared" si="174"/>
      </c>
      <c r="AB665" s="39">
        <f t="shared" si="175"/>
      </c>
      <c r="AC665" s="39">
        <f t="shared" si="176"/>
      </c>
      <c r="AD665" s="39">
        <f t="shared" si="177"/>
      </c>
      <c r="AE665" s="39">
        <f t="shared" si="178"/>
      </c>
      <c r="AF665" s="39"/>
      <c r="AX665" s="2">
        <v>0.005377056184575943</v>
      </c>
      <c r="AY665" s="39">
        <f t="shared" si="181"/>
        <v>-0.1653864151941486</v>
      </c>
      <c r="BA665" s="2">
        <f t="shared" si="179"/>
        <v>-0.1609551276182338</v>
      </c>
      <c r="BB665" s="37">
        <f t="shared" si="182"/>
        <v>10</v>
      </c>
      <c r="BD665" s="37">
        <f t="shared" si="184"/>
        <v>17.183358800000203</v>
      </c>
      <c r="BE665" s="2">
        <f t="shared" si="183"/>
        <v>0.09795342508245036</v>
      </c>
    </row>
    <row r="666" spans="1:57" ht="12.75">
      <c r="A666" s="1"/>
      <c r="B666" s="62"/>
      <c r="N666" s="37">
        <f t="shared" si="180"/>
        <v>1</v>
      </c>
      <c r="V666" s="39">
        <f t="shared" si="169"/>
      </c>
      <c r="W666" s="39">
        <f t="shared" si="170"/>
      </c>
      <c r="X666" s="39">
        <f t="shared" si="171"/>
      </c>
      <c r="Y666" s="39">
        <f t="shared" si="172"/>
      </c>
      <c r="Z666" s="39">
        <f t="shared" si="173"/>
      </c>
      <c r="AA666" s="39">
        <f t="shared" si="174"/>
      </c>
      <c r="AB666" s="39">
        <f t="shared" si="175"/>
      </c>
      <c r="AC666" s="39">
        <f t="shared" si="176"/>
      </c>
      <c r="AD666" s="39">
        <f t="shared" si="177"/>
      </c>
      <c r="AE666" s="39">
        <f t="shared" si="178"/>
      </c>
      <c r="AF666" s="39"/>
      <c r="AX666" s="2">
        <v>-0.005124362926114689</v>
      </c>
      <c r="AY666" s="39">
        <f t="shared" si="181"/>
        <v>-0.16788675307764636</v>
      </c>
      <c r="BA666" s="2">
        <f t="shared" si="179"/>
        <v>-0.1609551276182338</v>
      </c>
      <c r="BB666" s="37">
        <f t="shared" si="182"/>
        <v>10</v>
      </c>
      <c r="BD666" s="37">
        <f t="shared" si="184"/>
        <v>17.198506400000202</v>
      </c>
      <c r="BE666" s="2">
        <f t="shared" si="183"/>
        <v>0.0973785646962005</v>
      </c>
    </row>
    <row r="667" spans="1:57" ht="12.75">
      <c r="A667" s="1"/>
      <c r="B667" s="62"/>
      <c r="N667" s="37">
        <f t="shared" si="180"/>
        <v>1</v>
      </c>
      <c r="V667" s="39">
        <f t="shared" si="169"/>
      </c>
      <c r="W667" s="39">
        <f t="shared" si="170"/>
      </c>
      <c r="X667" s="39">
        <f t="shared" si="171"/>
      </c>
      <c r="Y667" s="39">
        <f t="shared" si="172"/>
      </c>
      <c r="Z667" s="39">
        <f t="shared" si="173"/>
      </c>
      <c r="AA667" s="39">
        <f t="shared" si="174"/>
      </c>
      <c r="AB667" s="39">
        <f t="shared" si="175"/>
      </c>
      <c r="AC667" s="39">
        <f t="shared" si="176"/>
      </c>
      <c r="AD667" s="39">
        <f t="shared" si="177"/>
      </c>
      <c r="AE667" s="39">
        <f t="shared" si="178"/>
      </c>
      <c r="AF667" s="39"/>
      <c r="AX667" s="2">
        <v>0.00866939298684652</v>
      </c>
      <c r="AY667" s="39">
        <f t="shared" si="181"/>
        <v>-0.16460252547932228</v>
      </c>
      <c r="BA667" s="2">
        <f t="shared" si="179"/>
        <v>-0.1609551276182338</v>
      </c>
      <c r="BB667" s="37">
        <f t="shared" si="182"/>
        <v>10</v>
      </c>
      <c r="BD667" s="37">
        <f t="shared" si="184"/>
        <v>17.2136540000002</v>
      </c>
      <c r="BE667" s="2">
        <f t="shared" si="183"/>
        <v>0.09680359300759736</v>
      </c>
    </row>
    <row r="668" spans="1:57" ht="12.75">
      <c r="A668" s="1"/>
      <c r="B668" s="62"/>
      <c r="N668" s="37">
        <f t="shared" si="180"/>
        <v>1</v>
      </c>
      <c r="V668" s="39">
        <f t="shared" si="169"/>
      </c>
      <c r="W668" s="39">
        <f t="shared" si="170"/>
      </c>
      <c r="X668" s="39">
        <f t="shared" si="171"/>
      </c>
      <c r="Y668" s="39">
        <f t="shared" si="172"/>
      </c>
      <c r="Z668" s="39">
        <f t="shared" si="173"/>
      </c>
      <c r="AA668" s="39">
        <f t="shared" si="174"/>
      </c>
      <c r="AB668" s="39">
        <f t="shared" si="175"/>
      </c>
      <c r="AC668" s="39">
        <f t="shared" si="176"/>
      </c>
      <c r="AD668" s="39">
        <f t="shared" si="177"/>
      </c>
      <c r="AE668" s="39">
        <f t="shared" si="178"/>
      </c>
      <c r="AF668" s="39"/>
      <c r="AX668" s="2">
        <v>-0.006801660206915493</v>
      </c>
      <c r="AY668" s="39">
        <f t="shared" si="181"/>
        <v>-0.16828610957307513</v>
      </c>
      <c r="BA668" s="2">
        <f t="shared" si="179"/>
        <v>-0.1609551276182338</v>
      </c>
      <c r="BB668" s="37">
        <f t="shared" si="182"/>
        <v>10</v>
      </c>
      <c r="BD668" s="37">
        <f t="shared" si="184"/>
        <v>17.2288016000002</v>
      </c>
      <c r="BE668" s="2">
        <f t="shared" si="183"/>
        <v>0.09622855194882714</v>
      </c>
    </row>
    <row r="669" spans="1:57" ht="12.75">
      <c r="A669" s="1"/>
      <c r="B669" s="62"/>
      <c r="N669" s="37">
        <f t="shared" si="180"/>
        <v>1</v>
      </c>
      <c r="V669" s="39">
        <f t="shared" si="169"/>
      </c>
      <c r="W669" s="39">
        <f t="shared" si="170"/>
      </c>
      <c r="X669" s="39">
        <f t="shared" si="171"/>
      </c>
      <c r="Y669" s="39">
        <f t="shared" si="172"/>
      </c>
      <c r="Z669" s="39">
        <f t="shared" si="173"/>
      </c>
      <c r="AA669" s="39">
        <f t="shared" si="174"/>
      </c>
      <c r="AB669" s="39">
        <f t="shared" si="175"/>
      </c>
      <c r="AC669" s="39">
        <f t="shared" si="176"/>
      </c>
      <c r="AD669" s="39">
        <f t="shared" si="177"/>
      </c>
      <c r="AE669" s="39">
        <f t="shared" si="178"/>
      </c>
      <c r="AF669" s="39"/>
      <c r="AX669" s="2">
        <v>0.013529160435804315</v>
      </c>
      <c r="AY669" s="39">
        <f t="shared" si="181"/>
        <v>-0.16344543799147518</v>
      </c>
      <c r="BA669" s="2">
        <f t="shared" si="179"/>
        <v>-0.1609551276182338</v>
      </c>
      <c r="BB669" s="37">
        <f t="shared" si="182"/>
        <v>10</v>
      </c>
      <c r="BD669" s="37">
        <f t="shared" si="184"/>
        <v>17.2439492000002</v>
      </c>
      <c r="BE669" s="2">
        <f t="shared" si="183"/>
        <v>0.095653483211209</v>
      </c>
    </row>
    <row r="670" spans="1:57" ht="12.75">
      <c r="A670" s="1"/>
      <c r="B670" s="62"/>
      <c r="N670" s="37">
        <f t="shared" si="180"/>
        <v>1</v>
      </c>
      <c r="V670" s="39">
        <f t="shared" si="169"/>
      </c>
      <c r="W670" s="39">
        <f t="shared" si="170"/>
      </c>
      <c r="X670" s="39">
        <f t="shared" si="171"/>
      </c>
      <c r="Y670" s="39">
        <f t="shared" si="172"/>
      </c>
      <c r="Z670" s="39">
        <f t="shared" si="173"/>
      </c>
      <c r="AA670" s="39">
        <f t="shared" si="174"/>
      </c>
      <c r="AB670" s="39">
        <f t="shared" si="175"/>
      </c>
      <c r="AC670" s="39">
        <f t="shared" si="176"/>
      </c>
      <c r="AD670" s="39">
        <f t="shared" si="177"/>
      </c>
      <c r="AE670" s="39">
        <f t="shared" si="178"/>
      </c>
      <c r="AF670" s="39"/>
      <c r="AX670" s="2">
        <v>0.0258195745719779</v>
      </c>
      <c r="AY670" s="39">
        <f t="shared" si="181"/>
        <v>-0.16051914891143385</v>
      </c>
      <c r="BA670" s="2">
        <f t="shared" si="179"/>
        <v>-0.1609551276182338</v>
      </c>
      <c r="BB670" s="37">
        <f t="shared" si="182"/>
        <v>10</v>
      </c>
      <c r="BD670" s="37">
        <f t="shared" si="184"/>
        <v>17.259096800000197</v>
      </c>
      <c r="BE670" s="2">
        <f t="shared" si="183"/>
        <v>0.09507842824064032</v>
      </c>
    </row>
    <row r="671" spans="1:57" ht="12.75">
      <c r="A671" s="1"/>
      <c r="B671" s="62"/>
      <c r="N671" s="37">
        <f t="shared" si="180"/>
        <v>1</v>
      </c>
      <c r="V671" s="39">
        <f t="shared" si="169"/>
      </c>
      <c r="W671" s="39">
        <f t="shared" si="170"/>
      </c>
      <c r="X671" s="39">
        <f t="shared" si="171"/>
      </c>
      <c r="Y671" s="39">
        <f t="shared" si="172"/>
      </c>
      <c r="Z671" s="39">
        <f t="shared" si="173"/>
      </c>
      <c r="AA671" s="39">
        <f t="shared" si="174"/>
      </c>
      <c r="AB671" s="39">
        <f t="shared" si="175"/>
      </c>
      <c r="AC671" s="39">
        <f t="shared" si="176"/>
      </c>
      <c r="AD671" s="39">
        <f t="shared" si="177"/>
      </c>
      <c r="AE671" s="39">
        <f t="shared" si="178"/>
      </c>
      <c r="AF671" s="39"/>
      <c r="AX671" s="2">
        <v>-0.006034424878688924</v>
      </c>
      <c r="AY671" s="39">
        <f t="shared" si="181"/>
        <v>-0.16810343449492596</v>
      </c>
      <c r="BA671" s="2">
        <f t="shared" si="179"/>
        <v>-0.1609551276182338</v>
      </c>
      <c r="BB671" s="37">
        <f t="shared" si="182"/>
        <v>10</v>
      </c>
      <c r="BD671" s="37">
        <f t="shared" si="184"/>
        <v>17.274244400000196</v>
      </c>
      <c r="BE671" s="2">
        <f t="shared" si="183"/>
        <v>0.09450342823311308</v>
      </c>
    </row>
    <row r="672" spans="1:57" ht="12.75">
      <c r="A672" s="1"/>
      <c r="B672" s="62"/>
      <c r="N672" s="37">
        <f t="shared" si="180"/>
        <v>1</v>
      </c>
      <c r="V672" s="39">
        <f t="shared" si="169"/>
      </c>
      <c r="W672" s="39">
        <f t="shared" si="170"/>
      </c>
      <c r="X672" s="39">
        <f t="shared" si="171"/>
      </c>
      <c r="Y672" s="39">
        <f t="shared" si="172"/>
      </c>
      <c r="Z672" s="39">
        <f t="shared" si="173"/>
      </c>
      <c r="AA672" s="39">
        <f t="shared" si="174"/>
      </c>
      <c r="AB672" s="39">
        <f t="shared" si="175"/>
      </c>
      <c r="AC672" s="39">
        <f t="shared" si="176"/>
      </c>
      <c r="AD672" s="39">
        <f t="shared" si="177"/>
      </c>
      <c r="AE672" s="39">
        <f t="shared" si="178"/>
      </c>
      <c r="AF672" s="39"/>
      <c r="AX672" s="2">
        <v>0.02991576891384625</v>
      </c>
      <c r="AY672" s="39">
        <f t="shared" si="181"/>
        <v>-0.15954386454432234</v>
      </c>
      <c r="BA672" s="2">
        <f t="shared" si="179"/>
        <v>-0.1609551276182338</v>
      </c>
      <c r="BB672" s="37">
        <f t="shared" si="182"/>
        <v>10</v>
      </c>
      <c r="BD672" s="37">
        <f t="shared" si="184"/>
        <v>17.289392000000195</v>
      </c>
      <c r="BE672" s="2">
        <f t="shared" si="183"/>
        <v>0.09392852413030217</v>
      </c>
    </row>
    <row r="673" spans="1:57" ht="12.75">
      <c r="A673" s="1"/>
      <c r="B673" s="62"/>
      <c r="N673" s="37">
        <f t="shared" si="180"/>
        <v>1</v>
      </c>
      <c r="V673" s="39">
        <f t="shared" si="169"/>
      </c>
      <c r="W673" s="39">
        <f t="shared" si="170"/>
      </c>
      <c r="X673" s="39">
        <f t="shared" si="171"/>
      </c>
      <c r="Y673" s="39">
        <f t="shared" si="172"/>
      </c>
      <c r="Z673" s="39">
        <f t="shared" si="173"/>
      </c>
      <c r="AA673" s="39">
        <f t="shared" si="174"/>
      </c>
      <c r="AB673" s="39">
        <f t="shared" si="175"/>
      </c>
      <c r="AC673" s="39">
        <f t="shared" si="176"/>
      </c>
      <c r="AD673" s="39">
        <f t="shared" si="177"/>
      </c>
      <c r="AE673" s="39">
        <f t="shared" si="178"/>
      </c>
      <c r="AF673" s="39"/>
      <c r="AX673" s="2">
        <v>0.024578081606494336</v>
      </c>
      <c r="AY673" s="39">
        <f t="shared" si="181"/>
        <v>-0.16081474247464422</v>
      </c>
      <c r="BA673" s="2">
        <f t="shared" si="179"/>
        <v>-0.1609551276182338</v>
      </c>
      <c r="BB673" s="37">
        <f t="shared" si="182"/>
        <v>10</v>
      </c>
      <c r="BD673" s="37">
        <f t="shared" si="184"/>
        <v>17.304539600000194</v>
      </c>
      <c r="BE673" s="2">
        <f t="shared" si="183"/>
        <v>0.09335375661522562</v>
      </c>
    </row>
    <row r="674" spans="1:57" ht="12.75">
      <c r="A674" s="1"/>
      <c r="B674" s="62"/>
      <c r="N674" s="37">
        <f t="shared" si="180"/>
        <v>1</v>
      </c>
      <c r="V674" s="39">
        <f t="shared" si="169"/>
      </c>
      <c r="W674" s="39">
        <f t="shared" si="170"/>
      </c>
      <c r="X674" s="39">
        <f t="shared" si="171"/>
      </c>
      <c r="Y674" s="39">
        <f t="shared" si="172"/>
      </c>
      <c r="Z674" s="39">
        <f t="shared" si="173"/>
      </c>
      <c r="AA674" s="39">
        <f t="shared" si="174"/>
      </c>
      <c r="AB674" s="39">
        <f t="shared" si="175"/>
      </c>
      <c r="AC674" s="39">
        <f t="shared" si="176"/>
      </c>
      <c r="AD674" s="39">
        <f t="shared" si="177"/>
      </c>
      <c r="AE674" s="39">
        <f t="shared" si="178"/>
      </c>
      <c r="AF674" s="39"/>
      <c r="AX674" s="2">
        <v>-0.007980895413068026</v>
      </c>
      <c r="AY674" s="39">
        <f t="shared" si="181"/>
        <v>-0.16856687986025432</v>
      </c>
      <c r="BA674" s="2">
        <f t="shared" si="179"/>
        <v>-0.1609551276182338</v>
      </c>
      <c r="BB674" s="37">
        <f t="shared" si="182"/>
        <v>10</v>
      </c>
      <c r="BD674" s="37">
        <f t="shared" si="184"/>
        <v>17.319687200000192</v>
      </c>
      <c r="BE674" s="2">
        <f t="shared" si="183"/>
        <v>0.0927791661079779</v>
      </c>
    </row>
    <row r="675" spans="1:57" ht="12.75">
      <c r="A675" s="1"/>
      <c r="B675" s="62"/>
      <c r="N675" s="37">
        <f t="shared" si="180"/>
        <v>1</v>
      </c>
      <c r="V675" s="39">
        <f t="shared" si="169"/>
      </c>
      <c r="W675" s="39">
        <f t="shared" si="170"/>
      </c>
      <c r="X675" s="39">
        <f t="shared" si="171"/>
      </c>
      <c r="Y675" s="39">
        <f t="shared" si="172"/>
      </c>
      <c r="Z675" s="39">
        <f t="shared" si="173"/>
      </c>
      <c r="AA675" s="39">
        <f t="shared" si="174"/>
      </c>
      <c r="AB675" s="39">
        <f t="shared" si="175"/>
      </c>
      <c r="AC675" s="39">
        <f t="shared" si="176"/>
      </c>
      <c r="AD675" s="39">
        <f t="shared" si="177"/>
      </c>
      <c r="AE675" s="39">
        <f t="shared" si="178"/>
      </c>
      <c r="AF675" s="39"/>
      <c r="AX675" s="2">
        <v>0.028540604876857813</v>
      </c>
      <c r="AY675" s="39">
        <f t="shared" si="181"/>
        <v>-0.1598712845531291</v>
      </c>
      <c r="BA675" s="2">
        <f t="shared" si="179"/>
        <v>-0.1609551276182338</v>
      </c>
      <c r="BB675" s="37">
        <f t="shared" si="182"/>
        <v>10</v>
      </c>
      <c r="BD675" s="37">
        <f t="shared" si="184"/>
        <v>17.33483480000019</v>
      </c>
      <c r="BE675" s="2">
        <f t="shared" si="183"/>
        <v>0.09220479276153615</v>
      </c>
    </row>
    <row r="676" spans="1:57" ht="12.75">
      <c r="A676" s="1"/>
      <c r="B676" s="62"/>
      <c r="N676" s="37">
        <f t="shared" si="180"/>
        <v>1</v>
      </c>
      <c r="V676" s="39">
        <f t="shared" si="169"/>
      </c>
      <c r="W676" s="39">
        <f t="shared" si="170"/>
      </c>
      <c r="X676" s="39">
        <f t="shared" si="171"/>
      </c>
      <c r="Y676" s="39">
        <f t="shared" si="172"/>
      </c>
      <c r="Z676" s="39">
        <f t="shared" si="173"/>
      </c>
      <c r="AA676" s="39">
        <f t="shared" si="174"/>
      </c>
      <c r="AB676" s="39">
        <f t="shared" si="175"/>
      </c>
      <c r="AC676" s="39">
        <f t="shared" si="176"/>
      </c>
      <c r="AD676" s="39">
        <f t="shared" si="177"/>
      </c>
      <c r="AE676" s="39">
        <f t="shared" si="178"/>
      </c>
      <c r="AF676" s="39"/>
      <c r="AX676" s="2">
        <v>-0.026967680898464918</v>
      </c>
      <c r="AY676" s="39">
        <f t="shared" si="181"/>
        <v>-0.17308754307106308</v>
      </c>
      <c r="BA676" s="2">
        <f t="shared" si="179"/>
        <v>-0.1609551276182338</v>
      </c>
      <c r="BB676" s="37">
        <f t="shared" si="182"/>
        <v>10</v>
      </c>
      <c r="BD676" s="37">
        <f t="shared" si="184"/>
        <v>17.34998240000019</v>
      </c>
      <c r="BE676" s="2">
        <f t="shared" si="183"/>
        <v>0.09163067645764024</v>
      </c>
    </row>
    <row r="677" spans="1:57" ht="12.75">
      <c r="A677" s="1"/>
      <c r="B677" s="62"/>
      <c r="N677" s="37">
        <f t="shared" si="180"/>
        <v>1</v>
      </c>
      <c r="V677" s="39">
        <f t="shared" si="169"/>
      </c>
      <c r="W677" s="39">
        <f t="shared" si="170"/>
      </c>
      <c r="X677" s="39">
        <f t="shared" si="171"/>
      </c>
      <c r="Y677" s="39">
        <f t="shared" si="172"/>
      </c>
      <c r="Z677" s="39">
        <f t="shared" si="173"/>
      </c>
      <c r="AA677" s="39">
        <f t="shared" si="174"/>
      </c>
      <c r="AB677" s="39">
        <f t="shared" si="175"/>
      </c>
      <c r="AC677" s="39">
        <f t="shared" si="176"/>
      </c>
      <c r="AD677" s="39">
        <f t="shared" si="177"/>
      </c>
      <c r="AE677" s="39">
        <f t="shared" si="178"/>
      </c>
      <c r="AF677" s="39"/>
      <c r="AX677" s="2">
        <v>-0.024398632770775475</v>
      </c>
      <c r="AY677" s="39">
        <f t="shared" si="181"/>
        <v>-0.17247586494542275</v>
      </c>
      <c r="BA677" s="2">
        <f t="shared" si="179"/>
        <v>-0.1609551276182338</v>
      </c>
      <c r="BB677" s="37">
        <f t="shared" si="182"/>
        <v>10</v>
      </c>
      <c r="BD677" s="37">
        <f t="shared" si="184"/>
        <v>17.36513000000019</v>
      </c>
      <c r="BE677" s="2">
        <f t="shared" si="183"/>
        <v>0.09105685680274693</v>
      </c>
    </row>
    <row r="678" spans="1:57" ht="12.75">
      <c r="A678" s="1"/>
      <c r="B678" s="62"/>
      <c r="N678" s="37">
        <f t="shared" si="180"/>
        <v>1</v>
      </c>
      <c r="V678" s="39">
        <f t="shared" si="169"/>
      </c>
      <c r="W678" s="39">
        <f t="shared" si="170"/>
      </c>
      <c r="X678" s="39">
        <f t="shared" si="171"/>
      </c>
      <c r="Y678" s="39">
        <f t="shared" si="172"/>
      </c>
      <c r="Z678" s="39">
        <f t="shared" si="173"/>
      </c>
      <c r="AA678" s="39">
        <f t="shared" si="174"/>
      </c>
      <c r="AB678" s="39">
        <f t="shared" si="175"/>
      </c>
      <c r="AC678" s="39">
        <f t="shared" si="176"/>
      </c>
      <c r="AD678" s="39">
        <f t="shared" si="177"/>
      </c>
      <c r="AE678" s="39">
        <f t="shared" si="178"/>
      </c>
      <c r="AF678" s="39"/>
      <c r="AX678" s="2">
        <v>0.015114902188177126</v>
      </c>
      <c r="AY678" s="39">
        <f t="shared" si="181"/>
        <v>-0.16306788043138642</v>
      </c>
      <c r="BA678" s="2">
        <f t="shared" si="179"/>
        <v>-0.1609551276182338</v>
      </c>
      <c r="BB678" s="37">
        <f t="shared" si="182"/>
        <v>10</v>
      </c>
      <c r="BD678" s="37">
        <f t="shared" si="184"/>
        <v>17.380277600000188</v>
      </c>
      <c r="BE678" s="2">
        <f t="shared" si="183"/>
        <v>0.09048337312405848</v>
      </c>
    </row>
    <row r="679" spans="1:57" ht="12.75">
      <c r="A679" s="1"/>
      <c r="B679" s="62"/>
      <c r="N679" s="37">
        <f t="shared" si="180"/>
        <v>1</v>
      </c>
      <c r="V679" s="39">
        <f t="shared" si="169"/>
      </c>
      <c r="W679" s="39">
        <f t="shared" si="170"/>
      </c>
      <c r="X679" s="39">
        <f t="shared" si="171"/>
      </c>
      <c r="Y679" s="39">
        <f t="shared" si="172"/>
      </c>
      <c r="Z679" s="39">
        <f t="shared" si="173"/>
      </c>
      <c r="AA679" s="39">
        <f t="shared" si="174"/>
      </c>
      <c r="AB679" s="39">
        <f t="shared" si="175"/>
      </c>
      <c r="AC679" s="39">
        <f t="shared" si="176"/>
      </c>
      <c r="AD679" s="39">
        <f t="shared" si="177"/>
      </c>
      <c r="AE679" s="39">
        <f t="shared" si="178"/>
      </c>
      <c r="AF679" s="39"/>
      <c r="AX679" s="2">
        <v>-0.021164891506698813</v>
      </c>
      <c r="AY679" s="39">
        <f t="shared" si="181"/>
        <v>-0.17170592654921402</v>
      </c>
      <c r="BA679" s="2">
        <f t="shared" si="179"/>
        <v>-0.1609551276182338</v>
      </c>
      <c r="BB679" s="37">
        <f t="shared" si="182"/>
        <v>10</v>
      </c>
      <c r="BD679" s="37">
        <f t="shared" si="184"/>
        <v>17.395425200000187</v>
      </c>
      <c r="BE679" s="2">
        <f t="shared" si="183"/>
        <v>0.08991026446562618</v>
      </c>
    </row>
    <row r="680" spans="1:57" ht="12.75">
      <c r="A680" s="1"/>
      <c r="B680" s="62"/>
      <c r="N680" s="37">
        <f t="shared" si="180"/>
        <v>1</v>
      </c>
      <c r="V680" s="39">
        <f t="shared" si="169"/>
      </c>
      <c r="W680" s="39">
        <f t="shared" si="170"/>
      </c>
      <c r="X680" s="39">
        <f t="shared" si="171"/>
      </c>
      <c r="Y680" s="39">
        <f t="shared" si="172"/>
      </c>
      <c r="Z680" s="39">
        <f t="shared" si="173"/>
      </c>
      <c r="AA680" s="39">
        <f t="shared" si="174"/>
      </c>
      <c r="AB680" s="39">
        <f t="shared" si="175"/>
      </c>
      <c r="AC680" s="39">
        <f t="shared" si="176"/>
      </c>
      <c r="AD680" s="39">
        <f t="shared" si="177"/>
      </c>
      <c r="AE680" s="39">
        <f t="shared" si="178"/>
      </c>
      <c r="AF680" s="39"/>
      <c r="AX680" s="2">
        <v>-0.020855433820612203</v>
      </c>
      <c r="AY680" s="39">
        <f t="shared" si="181"/>
        <v>-0.17163224614776482</v>
      </c>
      <c r="BA680" s="2">
        <f t="shared" si="179"/>
        <v>-0.1609551276182338</v>
      </c>
      <c r="BB680" s="37">
        <f t="shared" si="182"/>
        <v>10</v>
      </c>
      <c r="BD680" s="37">
        <f t="shared" si="184"/>
        <v>17.410572800000185</v>
      </c>
      <c r="BE680" s="2">
        <f t="shared" si="183"/>
        <v>0.08933756958452917</v>
      </c>
    </row>
    <row r="681" spans="1:57" ht="12.75">
      <c r="A681" s="1"/>
      <c r="B681" s="62"/>
      <c r="N681" s="37">
        <f t="shared" si="180"/>
        <v>1</v>
      </c>
      <c r="V681" s="39">
        <f t="shared" si="169"/>
      </c>
      <c r="W681" s="39">
        <f t="shared" si="170"/>
      </c>
      <c r="X681" s="39">
        <f t="shared" si="171"/>
      </c>
      <c r="Y681" s="39">
        <f t="shared" si="172"/>
      </c>
      <c r="Z681" s="39">
        <f t="shared" si="173"/>
      </c>
      <c r="AA681" s="39">
        <f t="shared" si="174"/>
      </c>
      <c r="AB681" s="39">
        <f t="shared" si="175"/>
      </c>
      <c r="AC681" s="39">
        <f t="shared" si="176"/>
      </c>
      <c r="AD681" s="39">
        <f t="shared" si="177"/>
      </c>
      <c r="AE681" s="39">
        <f t="shared" si="178"/>
      </c>
      <c r="AF681" s="39"/>
      <c r="AX681" s="2">
        <v>-0.02095248268074587</v>
      </c>
      <c r="AY681" s="39">
        <f t="shared" si="181"/>
        <v>-0.17165535301922522</v>
      </c>
      <c r="BA681" s="2">
        <f t="shared" si="179"/>
        <v>-0.1609551276182338</v>
      </c>
      <c r="BB681" s="37">
        <f t="shared" si="182"/>
        <v>10</v>
      </c>
      <c r="BD681" s="37">
        <f t="shared" si="184"/>
        <v>17.425720400000184</v>
      </c>
      <c r="BE681" s="2">
        <f t="shared" si="183"/>
        <v>0.08876532694712891</v>
      </c>
    </row>
    <row r="682" spans="1:57" ht="12.75">
      <c r="A682" s="1"/>
      <c r="B682" s="62"/>
      <c r="N682" s="37">
        <f t="shared" si="180"/>
        <v>1</v>
      </c>
      <c r="V682" s="39">
        <f t="shared" si="169"/>
      </c>
      <c r="W682" s="39">
        <f t="shared" si="170"/>
      </c>
      <c r="X682" s="39">
        <f t="shared" si="171"/>
      </c>
      <c r="Y682" s="39">
        <f t="shared" si="172"/>
      </c>
      <c r="Z682" s="39">
        <f t="shared" si="173"/>
      </c>
      <c r="AA682" s="39">
        <f t="shared" si="174"/>
      </c>
      <c r="AB682" s="39">
        <f t="shared" si="175"/>
      </c>
      <c r="AC682" s="39">
        <f t="shared" si="176"/>
      </c>
      <c r="AD682" s="39">
        <f t="shared" si="177"/>
      </c>
      <c r="AE682" s="39">
        <f t="shared" si="178"/>
      </c>
      <c r="AF682" s="39"/>
      <c r="AX682" s="2">
        <v>0.02111911374248482</v>
      </c>
      <c r="AY682" s="39">
        <f t="shared" si="181"/>
        <v>-0.16163830625178935</v>
      </c>
      <c r="BA682" s="2">
        <f t="shared" si="179"/>
        <v>-0.1609551276182338</v>
      </c>
      <c r="BB682" s="37">
        <f t="shared" si="182"/>
        <v>10</v>
      </c>
      <c r="BD682" s="37">
        <f t="shared" si="184"/>
        <v>17.440868000000183</v>
      </c>
      <c r="BE682" s="2">
        <f t="shared" si="183"/>
        <v>0.08819357472539954</v>
      </c>
    </row>
    <row r="683" spans="1:57" ht="12.75">
      <c r="A683" s="1"/>
      <c r="B683" s="62"/>
      <c r="N683" s="37">
        <f t="shared" si="180"/>
        <v>1</v>
      </c>
      <c r="V683" s="39">
        <f t="shared" si="169"/>
      </c>
      <c r="W683" s="39">
        <f t="shared" si="170"/>
      </c>
      <c r="X683" s="39">
        <f t="shared" si="171"/>
      </c>
      <c r="Y683" s="39">
        <f t="shared" si="172"/>
      </c>
      <c r="Z683" s="39">
        <f t="shared" si="173"/>
      </c>
      <c r="AA683" s="39">
        <f t="shared" si="174"/>
      </c>
      <c r="AB683" s="39">
        <f t="shared" si="175"/>
      </c>
      <c r="AC683" s="39">
        <f t="shared" si="176"/>
      </c>
      <c r="AD683" s="39">
        <f t="shared" si="177"/>
      </c>
      <c r="AE683" s="39">
        <f t="shared" si="178"/>
      </c>
      <c r="AF683" s="39"/>
      <c r="AX683" s="2">
        <v>0.026764427625354775</v>
      </c>
      <c r="AY683" s="39">
        <f t="shared" si="181"/>
        <v>-0.16029418389872507</v>
      </c>
      <c r="BA683" s="2">
        <f t="shared" si="179"/>
        <v>-0.1609551276182338</v>
      </c>
      <c r="BB683" s="37">
        <f t="shared" si="182"/>
        <v>10</v>
      </c>
      <c r="BD683" s="37">
        <f t="shared" si="184"/>
        <v>17.456015600000182</v>
      </c>
      <c r="BE683" s="2">
        <f t="shared" si="183"/>
        <v>0.08762235079333455</v>
      </c>
    </row>
    <row r="684" spans="1:57" ht="12.75">
      <c r="A684" s="1"/>
      <c r="B684" s="62"/>
      <c r="N684" s="37">
        <f t="shared" si="180"/>
        <v>1</v>
      </c>
      <c r="V684" s="39">
        <f t="shared" si="169"/>
      </c>
      <c r="W684" s="39">
        <f t="shared" si="170"/>
      </c>
      <c r="X684" s="39">
        <f t="shared" si="171"/>
      </c>
      <c r="Y684" s="39">
        <f t="shared" si="172"/>
      </c>
      <c r="Z684" s="39">
        <f t="shared" si="173"/>
      </c>
      <c r="AA684" s="39">
        <f t="shared" si="174"/>
      </c>
      <c r="AB684" s="39">
        <f t="shared" si="175"/>
      </c>
      <c r="AC684" s="39">
        <f t="shared" si="176"/>
      </c>
      <c r="AD684" s="39">
        <f t="shared" si="177"/>
      </c>
      <c r="AE684" s="39">
        <f t="shared" si="178"/>
      </c>
      <c r="AF684" s="39"/>
      <c r="AX684" s="2">
        <v>0.012661214026306954</v>
      </c>
      <c r="AY684" s="39">
        <f t="shared" si="181"/>
        <v>-0.16365209189849836</v>
      </c>
      <c r="BA684" s="2">
        <f t="shared" si="179"/>
        <v>-0.1609551276182338</v>
      </c>
      <c r="BB684" s="37">
        <f t="shared" si="182"/>
        <v>10</v>
      </c>
      <c r="BD684" s="37">
        <f t="shared" si="184"/>
        <v>17.47116320000018</v>
      </c>
      <c r="BE684" s="2">
        <f t="shared" si="183"/>
        <v>0.08705169272343001</v>
      </c>
    </row>
    <row r="685" spans="1:57" ht="12.75">
      <c r="A685" s="1"/>
      <c r="B685" s="62"/>
      <c r="N685" s="37">
        <f t="shared" si="180"/>
        <v>1</v>
      </c>
      <c r="V685" s="39">
        <f t="shared" si="169"/>
      </c>
      <c r="W685" s="39">
        <f t="shared" si="170"/>
      </c>
      <c r="X685" s="39">
        <f t="shared" si="171"/>
      </c>
      <c r="Y685" s="39">
        <f t="shared" si="172"/>
      </c>
      <c r="Z685" s="39">
        <f t="shared" si="173"/>
      </c>
      <c r="AA685" s="39">
        <f t="shared" si="174"/>
      </c>
      <c r="AB685" s="39">
        <f t="shared" si="175"/>
      </c>
      <c r="AC685" s="39">
        <f t="shared" si="176"/>
      </c>
      <c r="AD685" s="39">
        <f t="shared" si="177"/>
      </c>
      <c r="AE685" s="39">
        <f t="shared" si="178"/>
      </c>
      <c r="AF685" s="39"/>
      <c r="AX685" s="2">
        <v>0.02123813592944121</v>
      </c>
      <c r="AY685" s="39">
        <f t="shared" si="181"/>
        <v>-0.16160996763584734</v>
      </c>
      <c r="BA685" s="2">
        <f t="shared" si="179"/>
        <v>-0.1609551276182338</v>
      </c>
      <c r="BB685" s="37">
        <f t="shared" si="182"/>
        <v>10</v>
      </c>
      <c r="BD685" s="37">
        <f t="shared" si="184"/>
        <v>17.48631080000018</v>
      </c>
      <c r="BE685" s="2">
        <f t="shared" si="183"/>
        <v>0.0864816377832445</v>
      </c>
    </row>
    <row r="686" spans="1:57" ht="12.75">
      <c r="A686" s="1"/>
      <c r="B686" s="62"/>
      <c r="N686" s="37">
        <f t="shared" si="180"/>
        <v>1</v>
      </c>
      <c r="V686" s="39">
        <f t="shared" si="169"/>
      </c>
      <c r="W686" s="39">
        <f t="shared" si="170"/>
      </c>
      <c r="X686" s="39">
        <f t="shared" si="171"/>
      </c>
      <c r="Y686" s="39">
        <f t="shared" si="172"/>
      </c>
      <c r="Z686" s="39">
        <f t="shared" si="173"/>
      </c>
      <c r="AA686" s="39">
        <f t="shared" si="174"/>
      </c>
      <c r="AB686" s="39">
        <f t="shared" si="175"/>
      </c>
      <c r="AC686" s="39">
        <f t="shared" si="176"/>
      </c>
      <c r="AD686" s="39">
        <f t="shared" si="177"/>
      </c>
      <c r="AE686" s="39">
        <f t="shared" si="178"/>
      </c>
      <c r="AF686" s="39"/>
      <c r="AX686" s="2">
        <v>0.022378917813653976</v>
      </c>
      <c r="AY686" s="39">
        <f t="shared" si="181"/>
        <v>-0.16133835290151097</v>
      </c>
      <c r="BA686" s="2">
        <f t="shared" si="179"/>
        <v>-0.1609551276182338</v>
      </c>
      <c r="BB686" s="37">
        <f t="shared" si="182"/>
        <v>10</v>
      </c>
      <c r="BD686" s="37">
        <f t="shared" si="184"/>
        <v>17.50145840000018</v>
      </c>
      <c r="BE686" s="2">
        <f t="shared" si="183"/>
        <v>0.08591222293203618</v>
      </c>
    </row>
    <row r="687" spans="1:57" ht="12.75">
      <c r="A687" s="1"/>
      <c r="B687" s="62"/>
      <c r="N687" s="37">
        <f t="shared" si="180"/>
        <v>1</v>
      </c>
      <c r="V687" s="39">
        <f t="shared" si="169"/>
      </c>
      <c r="W687" s="39">
        <f t="shared" si="170"/>
      </c>
      <c r="X687" s="39">
        <f t="shared" si="171"/>
      </c>
      <c r="Y687" s="39">
        <f t="shared" si="172"/>
      </c>
      <c r="Z687" s="39">
        <f t="shared" si="173"/>
      </c>
      <c r="AA687" s="39">
        <f t="shared" si="174"/>
      </c>
      <c r="AB687" s="39">
        <f t="shared" si="175"/>
      </c>
      <c r="AC687" s="39">
        <f t="shared" si="176"/>
      </c>
      <c r="AD687" s="39">
        <f t="shared" si="177"/>
      </c>
      <c r="AE687" s="39">
        <f t="shared" si="178"/>
      </c>
      <c r="AF687" s="39"/>
      <c r="AX687" s="2">
        <v>0.011320841090121159</v>
      </c>
      <c r="AY687" s="39">
        <f t="shared" si="181"/>
        <v>-0.16397122831187594</v>
      </c>
      <c r="BA687" s="2">
        <f t="shared" si="179"/>
        <v>-0.1609551276182338</v>
      </c>
      <c r="BB687" s="37">
        <f t="shared" si="182"/>
        <v>10</v>
      </c>
      <c r="BD687" s="37">
        <f t="shared" si="184"/>
        <v>17.516606000000177</v>
      </c>
      <c r="BE687" s="2">
        <f t="shared" si="183"/>
        <v>0.08534348481747717</v>
      </c>
    </row>
    <row r="688" spans="1:57" ht="12.75">
      <c r="A688" s="1"/>
      <c r="B688" s="62"/>
      <c r="N688" s="37">
        <f t="shared" si="180"/>
        <v>1</v>
      </c>
      <c r="V688" s="39">
        <f t="shared" si="169"/>
      </c>
      <c r="W688" s="39">
        <f t="shared" si="170"/>
      </c>
      <c r="X688" s="39">
        <f t="shared" si="171"/>
      </c>
      <c r="Y688" s="39">
        <f t="shared" si="172"/>
      </c>
      <c r="Z688" s="39">
        <f t="shared" si="173"/>
      </c>
      <c r="AA688" s="39">
        <f t="shared" si="174"/>
      </c>
      <c r="AB688" s="39">
        <f t="shared" si="175"/>
      </c>
      <c r="AC688" s="39">
        <f t="shared" si="176"/>
      </c>
      <c r="AD688" s="39">
        <f t="shared" si="177"/>
      </c>
      <c r="AE688" s="39">
        <f t="shared" si="178"/>
      </c>
      <c r="AF688" s="39"/>
      <c r="AX688" s="2">
        <v>-0.0015372173223059775</v>
      </c>
      <c r="AY688" s="39">
        <f t="shared" si="181"/>
        <v>-0.16703267079102524</v>
      </c>
      <c r="BA688" s="2">
        <f t="shared" si="179"/>
        <v>-0.1609551276182338</v>
      </c>
      <c r="BB688" s="37">
        <f t="shared" si="182"/>
        <v>10</v>
      </c>
      <c r="BD688" s="37">
        <f t="shared" si="184"/>
        <v>17.531753600000176</v>
      </c>
      <c r="BE688" s="2">
        <f t="shared" si="183"/>
        <v>0.08477545977244533</v>
      </c>
    </row>
    <row r="689" spans="1:57" ht="12.75">
      <c r="A689" s="1"/>
      <c r="B689" s="62"/>
      <c r="N689" s="37">
        <f t="shared" si="180"/>
        <v>1</v>
      </c>
      <c r="V689" s="39">
        <f t="shared" si="169"/>
      </c>
      <c r="W689" s="39">
        <f t="shared" si="170"/>
      </c>
      <c r="X689" s="39">
        <f t="shared" si="171"/>
      </c>
      <c r="Y689" s="39">
        <f t="shared" si="172"/>
      </c>
      <c r="Z689" s="39">
        <f t="shared" si="173"/>
      </c>
      <c r="AA689" s="39">
        <f t="shared" si="174"/>
      </c>
      <c r="AB689" s="39">
        <f t="shared" si="175"/>
      </c>
      <c r="AC689" s="39">
        <f t="shared" si="176"/>
      </c>
      <c r="AD689" s="39">
        <f t="shared" si="177"/>
      </c>
      <c r="AE689" s="39">
        <f t="shared" si="178"/>
      </c>
      <c r="AF689" s="39"/>
      <c r="AX689" s="2">
        <v>-0.008059633167516098</v>
      </c>
      <c r="AY689" s="39">
        <f t="shared" si="181"/>
        <v>-0.1685856269446467</v>
      </c>
      <c r="BA689" s="2">
        <f t="shared" si="179"/>
        <v>-0.1609551276182338</v>
      </c>
      <c r="BB689" s="37">
        <f t="shared" si="182"/>
        <v>10</v>
      </c>
      <c r="BD689" s="37">
        <f t="shared" si="184"/>
        <v>17.546901200000175</v>
      </c>
      <c r="BE689" s="2">
        <f t="shared" si="183"/>
        <v>0.0842081838118936</v>
      </c>
    </row>
    <row r="690" spans="1:57" ht="12.75">
      <c r="A690" s="1"/>
      <c r="B690" s="62"/>
      <c r="N690" s="37">
        <f t="shared" si="180"/>
        <v>1</v>
      </c>
      <c r="V690" s="39">
        <f t="shared" si="169"/>
      </c>
      <c r="W690" s="39">
        <f t="shared" si="170"/>
      </c>
      <c r="X690" s="39">
        <f t="shared" si="171"/>
      </c>
      <c r="Y690" s="39">
        <f t="shared" si="172"/>
      </c>
      <c r="Z690" s="39">
        <f t="shared" si="173"/>
      </c>
      <c r="AA690" s="39">
        <f t="shared" si="174"/>
      </c>
      <c r="AB690" s="39">
        <f t="shared" si="175"/>
      </c>
      <c r="AC690" s="39">
        <f t="shared" si="176"/>
      </c>
      <c r="AD690" s="39">
        <f t="shared" si="177"/>
      </c>
      <c r="AE690" s="39">
        <f t="shared" si="178"/>
      </c>
      <c r="AF690" s="39"/>
      <c r="AX690" s="2">
        <v>0.006380504776146732</v>
      </c>
      <c r="AY690" s="39">
        <f t="shared" si="181"/>
        <v>-0.16514749886282223</v>
      </c>
      <c r="BA690" s="2">
        <f t="shared" si="179"/>
        <v>-0.1609551276182338</v>
      </c>
      <c r="BB690" s="37">
        <f t="shared" si="182"/>
        <v>10</v>
      </c>
      <c r="BD690" s="37">
        <f t="shared" si="184"/>
        <v>17.562048800000174</v>
      </c>
      <c r="BE690" s="2">
        <f t="shared" si="183"/>
        <v>0.08364169262979747</v>
      </c>
    </row>
    <row r="691" spans="1:57" ht="12.75">
      <c r="A691" s="1"/>
      <c r="B691" s="62"/>
      <c r="N691" s="37">
        <f t="shared" si="180"/>
        <v>1</v>
      </c>
      <c r="V691" s="39">
        <f t="shared" si="169"/>
      </c>
      <c r="W691" s="39">
        <f t="shared" si="170"/>
      </c>
      <c r="X691" s="39">
        <f t="shared" si="171"/>
      </c>
      <c r="Y691" s="39">
        <f t="shared" si="172"/>
      </c>
      <c r="Z691" s="39">
        <f t="shared" si="173"/>
      </c>
      <c r="AA691" s="39">
        <f t="shared" si="174"/>
      </c>
      <c r="AB691" s="39">
        <f t="shared" si="175"/>
      </c>
      <c r="AC691" s="39">
        <f t="shared" si="176"/>
      </c>
      <c r="AD691" s="39">
        <f t="shared" si="177"/>
      </c>
      <c r="AE691" s="39">
        <f t="shared" si="178"/>
      </c>
      <c r="AF691" s="39"/>
      <c r="AX691" s="2">
        <v>0.009698477126377142</v>
      </c>
      <c r="AY691" s="39">
        <f t="shared" si="181"/>
        <v>-0.1643575054461007</v>
      </c>
      <c r="BA691" s="2">
        <f t="shared" si="179"/>
        <v>-0.1609551276182338</v>
      </c>
      <c r="BB691" s="37">
        <f t="shared" si="182"/>
        <v>10</v>
      </c>
      <c r="BD691" s="37">
        <f t="shared" si="184"/>
        <v>17.577196400000172</v>
      </c>
      <c r="BE691" s="2">
        <f t="shared" si="183"/>
        <v>0.08307602159618006</v>
      </c>
    </row>
    <row r="692" spans="1:57" ht="12.75">
      <c r="A692" s="1"/>
      <c r="B692" s="62"/>
      <c r="N692" s="37">
        <f t="shared" si="180"/>
        <v>1</v>
      </c>
      <c r="V692" s="39">
        <f t="shared" si="169"/>
      </c>
      <c r="W692" s="39">
        <f t="shared" si="170"/>
      </c>
      <c r="X692" s="39">
        <f t="shared" si="171"/>
      </c>
      <c r="Y692" s="39">
        <f t="shared" si="172"/>
      </c>
      <c r="Z692" s="39">
        <f t="shared" si="173"/>
      </c>
      <c r="AA692" s="39">
        <f t="shared" si="174"/>
      </c>
      <c r="AB692" s="39">
        <f t="shared" si="175"/>
      </c>
      <c r="AC692" s="39">
        <f t="shared" si="176"/>
      </c>
      <c r="AD692" s="39">
        <f t="shared" si="177"/>
      </c>
      <c r="AE692" s="39">
        <f t="shared" si="178"/>
      </c>
      <c r="AF692" s="39"/>
      <c r="AX692" s="2">
        <v>-0.023940855128635516</v>
      </c>
      <c r="AY692" s="39">
        <f t="shared" si="181"/>
        <v>-0.17236687026872277</v>
      </c>
      <c r="BA692" s="2">
        <f t="shared" si="179"/>
        <v>-0.1609551276182338</v>
      </c>
      <c r="BB692" s="37">
        <f t="shared" si="182"/>
        <v>10</v>
      </c>
      <c r="BD692" s="37">
        <f t="shared" si="184"/>
        <v>17.59234400000017</v>
      </c>
      <c r="BE692" s="2">
        <f t="shared" si="183"/>
        <v>0.0825112057542154</v>
      </c>
    </row>
    <row r="693" spans="1:57" ht="12.75">
      <c r="A693" s="1"/>
      <c r="B693" s="62"/>
      <c r="N693" s="37">
        <f t="shared" si="180"/>
        <v>1</v>
      </c>
      <c r="V693" s="39">
        <f t="shared" si="169"/>
      </c>
      <c r="W693" s="39">
        <f t="shared" si="170"/>
      </c>
      <c r="X693" s="39">
        <f t="shared" si="171"/>
      </c>
      <c r="Y693" s="39">
        <f t="shared" si="172"/>
      </c>
      <c r="Z693" s="39">
        <f t="shared" si="173"/>
      </c>
      <c r="AA693" s="39">
        <f t="shared" si="174"/>
      </c>
      <c r="AB693" s="39">
        <f t="shared" si="175"/>
      </c>
      <c r="AC693" s="39">
        <f t="shared" si="176"/>
      </c>
      <c r="AD693" s="39">
        <f t="shared" si="177"/>
      </c>
      <c r="AE693" s="39">
        <f t="shared" si="178"/>
      </c>
      <c r="AF693" s="39"/>
      <c r="AX693" s="2">
        <v>0.009367046113467815</v>
      </c>
      <c r="AY693" s="39">
        <f t="shared" si="181"/>
        <v>-0.16443641759203148</v>
      </c>
      <c r="BA693" s="2">
        <f t="shared" si="179"/>
        <v>-0.1609551276182338</v>
      </c>
      <c r="BB693" s="37">
        <f t="shared" si="182"/>
        <v>10</v>
      </c>
      <c r="BD693" s="37">
        <f t="shared" si="184"/>
        <v>17.60749160000017</v>
      </c>
      <c r="BE693" s="2">
        <f t="shared" si="183"/>
        <v>0.08194727981741</v>
      </c>
    </row>
    <row r="694" spans="1:57" ht="12.75">
      <c r="A694" s="1"/>
      <c r="B694" s="62"/>
      <c r="N694" s="37">
        <f t="shared" si="180"/>
        <v>1</v>
      </c>
      <c r="V694" s="39">
        <f t="shared" si="169"/>
      </c>
      <c r="W694" s="39">
        <f t="shared" si="170"/>
      </c>
      <c r="X694" s="39">
        <f t="shared" si="171"/>
      </c>
      <c r="Y694" s="39">
        <f t="shared" si="172"/>
      </c>
      <c r="Z694" s="39">
        <f t="shared" si="173"/>
      </c>
      <c r="AA694" s="39">
        <f t="shared" si="174"/>
      </c>
      <c r="AB694" s="39">
        <f t="shared" si="175"/>
      </c>
      <c r="AC694" s="39">
        <f t="shared" si="176"/>
      </c>
      <c r="AD694" s="39">
        <f t="shared" si="177"/>
      </c>
      <c r="AE694" s="39">
        <f t="shared" si="178"/>
      </c>
      <c r="AF694" s="39"/>
      <c r="AX694" s="2">
        <v>0.01824610126041444</v>
      </c>
      <c r="AY694" s="39">
        <f t="shared" si="181"/>
        <v>-0.16232235684275848</v>
      </c>
      <c r="BA694" s="2">
        <f t="shared" si="179"/>
        <v>-0.1609551276182338</v>
      </c>
      <c r="BB694" s="37">
        <f t="shared" si="182"/>
        <v>10</v>
      </c>
      <c r="BD694" s="37">
        <f t="shared" si="184"/>
        <v>17.62263920000017</v>
      </c>
      <c r="BE694" s="2">
        <f t="shared" si="183"/>
        <v>0.08138427816686247</v>
      </c>
    </row>
    <row r="695" spans="1:57" ht="12.75">
      <c r="A695" s="1"/>
      <c r="B695" s="62"/>
      <c r="N695" s="37">
        <f t="shared" si="180"/>
        <v>1</v>
      </c>
      <c r="V695" s="39">
        <f t="shared" si="169"/>
      </c>
      <c r="W695" s="39">
        <f t="shared" si="170"/>
      </c>
      <c r="X695" s="39">
        <f t="shared" si="171"/>
      </c>
      <c r="Y695" s="39">
        <f t="shared" si="172"/>
      </c>
      <c r="Z695" s="39">
        <f t="shared" si="173"/>
      </c>
      <c r="AA695" s="39">
        <f t="shared" si="174"/>
      </c>
      <c r="AB695" s="39">
        <f t="shared" si="175"/>
      </c>
      <c r="AC695" s="39">
        <f t="shared" si="176"/>
      </c>
      <c r="AD695" s="39">
        <f t="shared" si="177"/>
      </c>
      <c r="AE695" s="39">
        <f t="shared" si="178"/>
      </c>
      <c r="AF695" s="39"/>
      <c r="AX695" s="2">
        <v>-0.022745139927365945</v>
      </c>
      <c r="AY695" s="39">
        <f t="shared" si="181"/>
        <v>-0.1720821761731824</v>
      </c>
      <c r="BA695" s="2">
        <f t="shared" si="179"/>
        <v>-0.1609551276182338</v>
      </c>
      <c r="BB695" s="37">
        <f t="shared" si="182"/>
        <v>10</v>
      </c>
      <c r="BD695" s="37">
        <f t="shared" si="184"/>
        <v>17.637786800000168</v>
      </c>
      <c r="BE695" s="2">
        <f t="shared" si="183"/>
        <v>0.08082223484860163</v>
      </c>
    </row>
    <row r="696" spans="1:57" ht="12.75">
      <c r="A696" s="1"/>
      <c r="B696" s="62"/>
      <c r="N696" s="37">
        <f t="shared" si="180"/>
        <v>1</v>
      </c>
      <c r="V696" s="39">
        <f t="shared" si="169"/>
      </c>
      <c r="W696" s="39">
        <f t="shared" si="170"/>
      </c>
      <c r="X696" s="39">
        <f t="shared" si="171"/>
      </c>
      <c r="Y696" s="39">
        <f t="shared" si="172"/>
      </c>
      <c r="Z696" s="39">
        <f t="shared" si="173"/>
      </c>
      <c r="AA696" s="39">
        <f t="shared" si="174"/>
      </c>
      <c r="AB696" s="39">
        <f t="shared" si="175"/>
      </c>
      <c r="AC696" s="39">
        <f t="shared" si="176"/>
      </c>
      <c r="AD696" s="39">
        <f t="shared" si="177"/>
      </c>
      <c r="AE696" s="39">
        <f t="shared" si="178"/>
      </c>
      <c r="AF696" s="39"/>
      <c r="AX696" s="2">
        <v>0.0171675771355327</v>
      </c>
      <c r="AY696" s="39">
        <f t="shared" si="181"/>
        <v>-0.16257914830106365</v>
      </c>
      <c r="BA696" s="2">
        <f t="shared" si="179"/>
        <v>-0.1609551276182338</v>
      </c>
      <c r="BB696" s="37">
        <f t="shared" si="182"/>
        <v>10</v>
      </c>
      <c r="BD696" s="37">
        <f t="shared" si="184"/>
        <v>17.652934400000166</v>
      </c>
      <c r="BE696" s="2">
        <f t="shared" si="183"/>
        <v>0.0802611835710027</v>
      </c>
    </row>
    <row r="697" spans="1:57" ht="12.75">
      <c r="A697" s="1"/>
      <c r="B697" s="62"/>
      <c r="N697" s="37">
        <f t="shared" si="180"/>
        <v>1</v>
      </c>
      <c r="V697" s="39">
        <f t="shared" si="169"/>
      </c>
      <c r="W697" s="39">
        <f t="shared" si="170"/>
      </c>
      <c r="X697" s="39">
        <f t="shared" si="171"/>
      </c>
      <c r="Y697" s="39">
        <f t="shared" si="172"/>
      </c>
      <c r="Z697" s="39">
        <f t="shared" si="173"/>
      </c>
      <c r="AA697" s="39">
        <f t="shared" si="174"/>
      </c>
      <c r="AB697" s="39">
        <f t="shared" si="175"/>
      </c>
      <c r="AC697" s="39">
        <f t="shared" si="176"/>
      </c>
      <c r="AD697" s="39">
        <f t="shared" si="177"/>
      </c>
      <c r="AE697" s="39">
        <f t="shared" si="178"/>
      </c>
      <c r="AF697" s="39"/>
      <c r="AX697" s="2">
        <v>0.014973906674398026</v>
      </c>
      <c r="AY697" s="39">
        <f t="shared" si="181"/>
        <v>-0.16310145079181002</v>
      </c>
      <c r="BA697" s="2">
        <f t="shared" si="179"/>
        <v>-0.1609551276182338</v>
      </c>
      <c r="BB697" s="37">
        <f t="shared" si="182"/>
        <v>10</v>
      </c>
      <c r="BD697" s="37">
        <f t="shared" si="184"/>
        <v>17.668082000000165</v>
      </c>
      <c r="BE697" s="2">
        <f t="shared" si="183"/>
        <v>0.07970115770228231</v>
      </c>
    </row>
    <row r="698" spans="1:57" ht="12.75">
      <c r="A698" s="1"/>
      <c r="B698" s="62"/>
      <c r="N698" s="37">
        <f t="shared" si="180"/>
        <v>1</v>
      </c>
      <c r="V698" s="39">
        <f t="shared" si="169"/>
      </c>
      <c r="W698" s="39">
        <f t="shared" si="170"/>
      </c>
      <c r="X698" s="39">
        <f t="shared" si="171"/>
      </c>
      <c r="Y698" s="39">
        <f t="shared" si="172"/>
      </c>
      <c r="Z698" s="39">
        <f t="shared" si="173"/>
      </c>
      <c r="AA698" s="39">
        <f t="shared" si="174"/>
      </c>
      <c r="AB698" s="39">
        <f t="shared" si="175"/>
      </c>
      <c r="AC698" s="39">
        <f t="shared" si="176"/>
      </c>
      <c r="AD698" s="39">
        <f t="shared" si="177"/>
      </c>
      <c r="AE698" s="39">
        <f t="shared" si="178"/>
      </c>
      <c r="AF698" s="39"/>
      <c r="AX698" s="2">
        <v>-0.02617114780114139</v>
      </c>
      <c r="AY698" s="39">
        <f t="shared" si="181"/>
        <v>-0.1728978923336051</v>
      </c>
      <c r="BA698" s="2">
        <f t="shared" si="179"/>
        <v>-0.1609551276182338</v>
      </c>
      <c r="BB698" s="37">
        <f t="shared" si="182"/>
        <v>10</v>
      </c>
      <c r="BD698" s="37">
        <f t="shared" si="184"/>
        <v>17.683229600000164</v>
      </c>
      <c r="BE698" s="2">
        <f t="shared" si="183"/>
        <v>0.07914219026807123</v>
      </c>
    </row>
    <row r="699" spans="1:57" ht="12.75">
      <c r="A699" s="1"/>
      <c r="B699" s="62"/>
      <c r="N699" s="37">
        <f t="shared" si="180"/>
        <v>1</v>
      </c>
      <c r="V699" s="39">
        <f t="shared" si="169"/>
      </c>
      <c r="W699" s="39">
        <f t="shared" si="170"/>
      </c>
      <c r="X699" s="39">
        <f t="shared" si="171"/>
      </c>
      <c r="Y699" s="39">
        <f t="shared" si="172"/>
      </c>
      <c r="Z699" s="39">
        <f t="shared" si="173"/>
      </c>
      <c r="AA699" s="39">
        <f t="shared" si="174"/>
      </c>
      <c r="AB699" s="39">
        <f t="shared" si="175"/>
      </c>
      <c r="AC699" s="39">
        <f t="shared" si="176"/>
      </c>
      <c r="AD699" s="39">
        <f t="shared" si="177"/>
      </c>
      <c r="AE699" s="39">
        <f t="shared" si="178"/>
      </c>
      <c r="AF699" s="39"/>
      <c r="AX699" s="2">
        <v>0.015753959776604508</v>
      </c>
      <c r="AY699" s="39">
        <f t="shared" si="181"/>
        <v>-0.16291572386271322</v>
      </c>
      <c r="BA699" s="2">
        <f t="shared" si="179"/>
        <v>-0.1609551276182338</v>
      </c>
      <c r="BB699" s="37">
        <f t="shared" si="182"/>
        <v>10</v>
      </c>
      <c r="BD699" s="37">
        <f t="shared" si="184"/>
        <v>17.698377200000163</v>
      </c>
      <c r="BE699" s="2">
        <f t="shared" si="183"/>
        <v>0.07858431394906616</v>
      </c>
    </row>
    <row r="700" spans="1:57" ht="12.75">
      <c r="A700" s="1"/>
      <c r="B700" s="62"/>
      <c r="N700" s="37">
        <f t="shared" si="180"/>
        <v>1</v>
      </c>
      <c r="V700" s="39">
        <f t="shared" si="169"/>
      </c>
      <c r="W700" s="39">
        <f t="shared" si="170"/>
      </c>
      <c r="X700" s="39">
        <f t="shared" si="171"/>
      </c>
      <c r="Y700" s="39">
        <f t="shared" si="172"/>
      </c>
      <c r="Z700" s="39">
        <f t="shared" si="173"/>
      </c>
      <c r="AA700" s="39">
        <f t="shared" si="174"/>
      </c>
      <c r="AB700" s="39">
        <f t="shared" si="175"/>
      </c>
      <c r="AC700" s="39">
        <f t="shared" si="176"/>
      </c>
      <c r="AD700" s="39">
        <f t="shared" si="177"/>
      </c>
      <c r="AE700" s="39">
        <f t="shared" si="178"/>
      </c>
      <c r="AF700" s="39"/>
      <c r="AX700" s="2">
        <v>-0.0014676351207007082</v>
      </c>
      <c r="AY700" s="39">
        <f t="shared" si="181"/>
        <v>-0.16701610360016686</v>
      </c>
      <c r="BA700" s="2">
        <f t="shared" si="179"/>
        <v>-0.1609551276182338</v>
      </c>
      <c r="BB700" s="37">
        <f t="shared" si="182"/>
        <v>10</v>
      </c>
      <c r="BD700" s="37">
        <f t="shared" si="184"/>
        <v>17.71352480000016</v>
      </c>
      <c r="BE700" s="2">
        <f t="shared" si="183"/>
        <v>0.07802756107875918</v>
      </c>
    </row>
    <row r="701" spans="1:57" ht="12.75">
      <c r="A701" s="1"/>
      <c r="B701" s="62"/>
      <c r="N701" s="37">
        <f t="shared" si="180"/>
        <v>1</v>
      </c>
      <c r="V701" s="39">
        <f t="shared" si="169"/>
      </c>
      <c r="W701" s="39">
        <f t="shared" si="170"/>
      </c>
      <c r="X701" s="39">
        <f t="shared" si="171"/>
      </c>
      <c r="Y701" s="39">
        <f t="shared" si="172"/>
      </c>
      <c r="Z701" s="39">
        <f t="shared" si="173"/>
      </c>
      <c r="AA701" s="39">
        <f t="shared" si="174"/>
      </c>
      <c r="AB701" s="39">
        <f t="shared" si="175"/>
      </c>
      <c r="AC701" s="39">
        <f t="shared" si="176"/>
      </c>
      <c r="AD701" s="39">
        <f t="shared" si="177"/>
      </c>
      <c r="AE701" s="39">
        <f t="shared" si="178"/>
      </c>
      <c r="AF701" s="39"/>
      <c r="AX701" s="2">
        <v>-0.017557603686635944</v>
      </c>
      <c r="AY701" s="39">
        <f t="shared" si="181"/>
        <v>-0.1708470484968181</v>
      </c>
      <c r="BA701" s="2">
        <f t="shared" si="179"/>
        <v>-0.1609551276182338</v>
      </c>
      <c r="BB701" s="37">
        <f t="shared" si="182"/>
        <v>10</v>
      </c>
      <c r="BD701" s="37">
        <f t="shared" si="184"/>
        <v>17.72867240000016</v>
      </c>
      <c r="BE701" s="2">
        <f t="shared" si="183"/>
        <v>0.07747196364124584</v>
      </c>
    </row>
    <row r="702" spans="1:57" ht="12.75">
      <c r="A702" s="1"/>
      <c r="B702" s="62"/>
      <c r="N702" s="37">
        <f t="shared" si="180"/>
        <v>1</v>
      </c>
      <c r="V702" s="39">
        <f t="shared" si="169"/>
      </c>
      <c r="W702" s="39">
        <f t="shared" si="170"/>
      </c>
      <c r="X702" s="39">
        <f t="shared" si="171"/>
      </c>
      <c r="Y702" s="39">
        <f t="shared" si="172"/>
      </c>
      <c r="Z702" s="39">
        <f t="shared" si="173"/>
      </c>
      <c r="AA702" s="39">
        <f t="shared" si="174"/>
      </c>
      <c r="AB702" s="39">
        <f t="shared" si="175"/>
      </c>
      <c r="AC702" s="39">
        <f t="shared" si="176"/>
      </c>
      <c r="AD702" s="39">
        <f t="shared" si="177"/>
      </c>
      <c r="AE702" s="39">
        <f t="shared" si="178"/>
      </c>
      <c r="AF702" s="39"/>
      <c r="AX702" s="2">
        <v>-0.029721671193578904</v>
      </c>
      <c r="AY702" s="39">
        <f t="shared" si="181"/>
        <v>-0.17374325504609023</v>
      </c>
      <c r="BA702" s="2">
        <f t="shared" si="179"/>
        <v>-0.1609551276182338</v>
      </c>
      <c r="BB702" s="37">
        <f t="shared" si="182"/>
        <v>10</v>
      </c>
      <c r="BD702" s="37">
        <f t="shared" si="184"/>
        <v>17.74382000000016</v>
      </c>
      <c r="BE702" s="2">
        <f t="shared" si="183"/>
        <v>0.07691755326911123</v>
      </c>
    </row>
    <row r="703" spans="1:57" ht="12.75">
      <c r="A703" s="1"/>
      <c r="B703" s="62"/>
      <c r="N703" s="37">
        <f t="shared" si="180"/>
        <v>1</v>
      </c>
      <c r="V703" s="39">
        <f t="shared" si="169"/>
      </c>
      <c r="W703" s="39">
        <f t="shared" si="170"/>
      </c>
      <c r="X703" s="39">
        <f t="shared" si="171"/>
      </c>
      <c r="Y703" s="39">
        <f t="shared" si="172"/>
      </c>
      <c r="Z703" s="39">
        <f t="shared" si="173"/>
      </c>
      <c r="AA703" s="39">
        <f t="shared" si="174"/>
      </c>
      <c r="AB703" s="39">
        <f t="shared" si="175"/>
      </c>
      <c r="AC703" s="39">
        <f t="shared" si="176"/>
      </c>
      <c r="AD703" s="39">
        <f t="shared" si="177"/>
      </c>
      <c r="AE703" s="39">
        <f t="shared" si="178"/>
      </c>
      <c r="AF703" s="39"/>
      <c r="AX703" s="2">
        <v>-0.010820947904904323</v>
      </c>
      <c r="AY703" s="39">
        <f t="shared" si="181"/>
        <v>-0.16924308283450104</v>
      </c>
      <c r="BA703" s="2">
        <f t="shared" si="179"/>
        <v>-0.1609551276182338</v>
      </c>
      <c r="BB703" s="37">
        <f t="shared" si="182"/>
        <v>10</v>
      </c>
      <c r="BD703" s="37">
        <f t="shared" si="184"/>
        <v>17.758967600000158</v>
      </c>
      <c r="BE703" s="2">
        <f t="shared" si="183"/>
        <v>0.07636436124139417</v>
      </c>
    </row>
    <row r="704" spans="1:57" ht="12.75">
      <c r="A704" s="1"/>
      <c r="B704" s="62"/>
      <c r="N704" s="37">
        <f t="shared" si="180"/>
        <v>1</v>
      </c>
      <c r="V704" s="39">
        <f t="shared" si="169"/>
      </c>
      <c r="W704" s="39">
        <f t="shared" si="170"/>
      </c>
      <c r="X704" s="39">
        <f t="shared" si="171"/>
      </c>
      <c r="Y704" s="39">
        <f t="shared" si="172"/>
      </c>
      <c r="Z704" s="39">
        <f t="shared" si="173"/>
      </c>
      <c r="AA704" s="39">
        <f t="shared" si="174"/>
      </c>
      <c r="AB704" s="39">
        <f t="shared" si="175"/>
      </c>
      <c r="AC704" s="39">
        <f t="shared" si="176"/>
      </c>
      <c r="AD704" s="39">
        <f t="shared" si="177"/>
      </c>
      <c r="AE704" s="39">
        <f t="shared" si="178"/>
      </c>
      <c r="AF704" s="39"/>
      <c r="AX704" s="2">
        <v>0.011936094241157262</v>
      </c>
      <c r="AY704" s="39">
        <f t="shared" si="181"/>
        <v>-0.16382473946639114</v>
      </c>
      <c r="BA704" s="2">
        <f t="shared" si="179"/>
        <v>-0.1609551276182338</v>
      </c>
      <c r="BB704" s="37">
        <f t="shared" si="182"/>
        <v>10</v>
      </c>
      <c r="BD704" s="37">
        <f t="shared" si="184"/>
        <v>17.774115200000157</v>
      </c>
      <c r="BE704" s="2">
        <f t="shared" si="183"/>
        <v>0.0758124184816294</v>
      </c>
    </row>
    <row r="705" spans="1:57" ht="12.75">
      <c r="A705" s="1"/>
      <c r="B705" s="62"/>
      <c r="N705" s="37">
        <f t="shared" si="180"/>
        <v>1</v>
      </c>
      <c r="V705" s="39">
        <f t="shared" si="169"/>
      </c>
      <c r="W705" s="39">
        <f t="shared" si="170"/>
      </c>
      <c r="X705" s="39">
        <f t="shared" si="171"/>
      </c>
      <c r="Y705" s="39">
        <f t="shared" si="172"/>
      </c>
      <c r="Z705" s="39">
        <f t="shared" si="173"/>
      </c>
      <c r="AA705" s="39">
        <f t="shared" si="174"/>
      </c>
      <c r="AB705" s="39">
        <f t="shared" si="175"/>
      </c>
      <c r="AC705" s="39">
        <f t="shared" si="176"/>
      </c>
      <c r="AD705" s="39">
        <f t="shared" si="177"/>
      </c>
      <c r="AE705" s="39">
        <f t="shared" si="178"/>
      </c>
      <c r="AF705" s="39"/>
      <c r="AX705" s="2">
        <v>0.015221106601153597</v>
      </c>
      <c r="AY705" s="39">
        <f t="shared" si="181"/>
        <v>-0.163042593666392</v>
      </c>
      <c r="BA705" s="2">
        <f t="shared" si="179"/>
        <v>-0.1609551276182338</v>
      </c>
      <c r="BB705" s="37">
        <f t="shared" si="182"/>
        <v>10</v>
      </c>
      <c r="BD705" s="37">
        <f t="shared" si="184"/>
        <v>17.789262800000156</v>
      </c>
      <c r="BE705" s="2">
        <f t="shared" si="183"/>
        <v>0.07526175555596734</v>
      </c>
    </row>
    <row r="706" spans="1:57" ht="12.75">
      <c r="A706" s="1"/>
      <c r="B706" s="62"/>
      <c r="N706" s="37">
        <f t="shared" si="180"/>
        <v>1</v>
      </c>
      <c r="V706" s="39">
        <f aca="true" t="shared" si="185" ref="V706:V769">IF(ISBLANK($A706)=FALSE,IF($A706&lt;=$T$3,1,""),"")</f>
      </c>
      <c r="W706" s="39">
        <f aca="true" t="shared" si="186" ref="W706:W769">IF(ISBLANK($A706)=FALSE,IF($A706&lt;=$T$4,IF($A706&gt;$T$3,1,""),""),"")</f>
      </c>
      <c r="X706" s="39">
        <f aca="true" t="shared" si="187" ref="X706:X769">IF(ISBLANK($A706)=FALSE,IF($A706&lt;=$T$5,IF($A706&gt;$T$4,1,""),""),"")</f>
      </c>
      <c r="Y706" s="39">
        <f aca="true" t="shared" si="188" ref="Y706:Y769">IF(ISBLANK($A706)=FALSE,IF($A706&lt;=$T$6,IF($A706&gt;$T$5,1,""),""),"")</f>
      </c>
      <c r="Z706" s="39">
        <f aca="true" t="shared" si="189" ref="Z706:Z769">IF(ISBLANK($A706)=FALSE,IF($A706&lt;=$T$7,IF($A706&gt;$T$6,1,""),""),"")</f>
      </c>
      <c r="AA706" s="39">
        <f aca="true" t="shared" si="190" ref="AA706:AA769">IF(ISBLANK($A706)=FALSE,IF($A706&lt;=$T$8,IF($A706&gt;$T$7,1,""),""),"")</f>
      </c>
      <c r="AB706" s="39">
        <f aca="true" t="shared" si="191" ref="AB706:AB769">IF(ISBLANK($A706)=FALSE,IF($A706&lt;=$T$9,IF($A706&gt;$T$8,1,""),""),"")</f>
      </c>
      <c r="AC706" s="39">
        <f aca="true" t="shared" si="192" ref="AC706:AC769">IF(ISBLANK($A706)=FALSE,IF($A706&lt;=$T$10,IF($A706&gt;$T$9,1,""),""),"")</f>
      </c>
      <c r="AD706" s="39">
        <f aca="true" t="shared" si="193" ref="AD706:AD769">IF(ISBLANK($A706)=FALSE,IF($A706&lt;=$T$11,IF($A706&gt;$T$10,1,""),""),"")</f>
      </c>
      <c r="AE706" s="39">
        <f aca="true" t="shared" si="194" ref="AE706:AE769">IF(ISBLANK($A706)=FALSE,IF($A706&gt;$T$11,1,""),"")</f>
      </c>
      <c r="AF706" s="39"/>
      <c r="AX706" s="2">
        <v>-0.029088106936857202</v>
      </c>
      <c r="AY706" s="39">
        <f t="shared" si="181"/>
        <v>-0.17359240641353746</v>
      </c>
      <c r="BA706" s="2">
        <f aca="true" t="shared" si="195" ref="BA706:BA769">IF(ISBLANK($A706)=TRUE,$AY$2,$AY706)</f>
        <v>-0.1609551276182338</v>
      </c>
      <c r="BB706" s="37">
        <f t="shared" si="182"/>
        <v>10</v>
      </c>
      <c r="BD706" s="37">
        <f t="shared" si="184"/>
        <v>17.804410400000155</v>
      </c>
      <c r="BE706" s="2">
        <f t="shared" si="183"/>
        <v>0.07471240267137183</v>
      </c>
    </row>
    <row r="707" spans="1:57" ht="12.75">
      <c r="A707" s="1"/>
      <c r="B707" s="62"/>
      <c r="N707" s="37">
        <f aca="true" t="shared" si="196" ref="N707:N770">IF(ISNUMBER($A707)=TRUE,1,IF(ISBLANK($A707)=TRUE,1,0))</f>
        <v>1</v>
      </c>
      <c r="V707" s="39">
        <f t="shared" si="185"/>
      </c>
      <c r="W707" s="39">
        <f t="shared" si="186"/>
      </c>
      <c r="X707" s="39">
        <f t="shared" si="187"/>
      </c>
      <c r="Y707" s="39">
        <f t="shared" si="188"/>
      </c>
      <c r="Z707" s="39">
        <f t="shared" si="189"/>
      </c>
      <c r="AA707" s="39">
        <f t="shared" si="190"/>
      </c>
      <c r="AB707" s="39">
        <f t="shared" si="191"/>
      </c>
      <c r="AC707" s="39">
        <f t="shared" si="192"/>
      </c>
      <c r="AD707" s="39">
        <f t="shared" si="193"/>
      </c>
      <c r="AE707" s="39">
        <f t="shared" si="194"/>
      </c>
      <c r="AF707" s="39"/>
      <c r="AX707" s="2">
        <v>-0.003419598986785486</v>
      </c>
      <c r="AY707" s="39">
        <f aca="true" t="shared" si="197" ref="AY707:AY770">$U$26+$AX707*MAX($U$2:$U$11)</f>
        <v>-0.1674808569016156</v>
      </c>
      <c r="BA707" s="2">
        <f t="shared" si="195"/>
        <v>-0.1609551276182338</v>
      </c>
      <c r="BB707" s="37">
        <f aca="true" t="shared" si="198" ref="BB707:BB770">IF(ISBLANK($A707)=TRUE,$A$2,IF(ISNUMBER($A707)=TRUE,$A707,$A$2))</f>
        <v>10</v>
      </c>
      <c r="BD707" s="37">
        <f t="shared" si="184"/>
        <v>17.819558000000153</v>
      </c>
      <c r="BE707" s="2">
        <f aca="true" t="shared" si="199" ref="BE707:BE770">NORMDIST($BD707,$R$12,$R$16,FALSE)</f>
        <v>0.07416438967389508</v>
      </c>
    </row>
    <row r="708" spans="1:57" ht="12.75">
      <c r="A708" s="1"/>
      <c r="B708" s="62"/>
      <c r="N708" s="37">
        <f t="shared" si="196"/>
        <v>1</v>
      </c>
      <c r="V708" s="39">
        <f t="shared" si="185"/>
      </c>
      <c r="W708" s="39">
        <f t="shared" si="186"/>
      </c>
      <c r="X708" s="39">
        <f t="shared" si="187"/>
      </c>
      <c r="Y708" s="39">
        <f t="shared" si="188"/>
      </c>
      <c r="Z708" s="39">
        <f t="shared" si="189"/>
      </c>
      <c r="AA708" s="39">
        <f t="shared" si="190"/>
      </c>
      <c r="AB708" s="39">
        <f t="shared" si="191"/>
      </c>
      <c r="AC708" s="39">
        <f t="shared" si="192"/>
      </c>
      <c r="AD708" s="39">
        <f t="shared" si="193"/>
      </c>
      <c r="AE708" s="39">
        <f t="shared" si="194"/>
      </c>
      <c r="AF708" s="39"/>
      <c r="AX708" s="2">
        <v>0.00319071016571551</v>
      </c>
      <c r="AY708" s="39">
        <f t="shared" si="197"/>
        <v>-0.16590697377006774</v>
      </c>
      <c r="BA708" s="2">
        <f t="shared" si="195"/>
        <v>-0.1609551276182338</v>
      </c>
      <c r="BB708" s="37">
        <f t="shared" si="198"/>
        <v>10</v>
      </c>
      <c r="BD708" s="37">
        <f aca="true" t="shared" si="200" ref="BD708:BD771">$BD707+0.001*($Q$66-$Q$65)</f>
        <v>17.834705600000152</v>
      </c>
      <c r="BE708" s="2">
        <f t="shared" si="199"/>
        <v>0.07361774604702997</v>
      </c>
    </row>
    <row r="709" spans="1:57" ht="12.75">
      <c r="A709" s="1"/>
      <c r="B709" s="62"/>
      <c r="N709" s="37">
        <f t="shared" si="196"/>
        <v>1</v>
      </c>
      <c r="V709" s="39">
        <f t="shared" si="185"/>
      </c>
      <c r="W709" s="39">
        <f t="shared" si="186"/>
      </c>
      <c r="X709" s="39">
        <f t="shared" si="187"/>
      </c>
      <c r="Y709" s="39">
        <f t="shared" si="188"/>
      </c>
      <c r="Z709" s="39">
        <f t="shared" si="189"/>
      </c>
      <c r="AA709" s="39">
        <f t="shared" si="190"/>
      </c>
      <c r="AB709" s="39">
        <f t="shared" si="191"/>
      </c>
      <c r="AC709" s="39">
        <f t="shared" si="192"/>
      </c>
      <c r="AD709" s="39">
        <f t="shared" si="193"/>
      </c>
      <c r="AE709" s="39">
        <f t="shared" si="194"/>
      </c>
      <c r="AF709" s="39"/>
      <c r="AX709" s="2">
        <v>-0.003014923551133763</v>
      </c>
      <c r="AY709" s="39">
        <f t="shared" si="197"/>
        <v>-0.16738450560741283</v>
      </c>
      <c r="BA709" s="2">
        <f t="shared" si="195"/>
        <v>-0.1609551276182338</v>
      </c>
      <c r="BB709" s="37">
        <f t="shared" si="198"/>
        <v>10</v>
      </c>
      <c r="BD709" s="37">
        <f t="shared" si="200"/>
        <v>17.84985320000015</v>
      </c>
      <c r="BE709" s="2">
        <f t="shared" si="199"/>
        <v>0.07307250091013966</v>
      </c>
    </row>
    <row r="710" spans="1:57" ht="12.75">
      <c r="A710" s="1"/>
      <c r="B710" s="62"/>
      <c r="N710" s="37">
        <f t="shared" si="196"/>
        <v>1</v>
      </c>
      <c r="V710" s="39">
        <f t="shared" si="185"/>
      </c>
      <c r="W710" s="39">
        <f t="shared" si="186"/>
      </c>
      <c r="X710" s="39">
        <f t="shared" si="187"/>
      </c>
      <c r="Y710" s="39">
        <f t="shared" si="188"/>
      </c>
      <c r="Z710" s="39">
        <f t="shared" si="189"/>
      </c>
      <c r="AA710" s="39">
        <f t="shared" si="190"/>
      </c>
      <c r="AB710" s="39">
        <f t="shared" si="191"/>
      </c>
      <c r="AC710" s="39">
        <f t="shared" si="192"/>
      </c>
      <c r="AD710" s="39">
        <f t="shared" si="193"/>
      </c>
      <c r="AE710" s="39">
        <f t="shared" si="194"/>
      </c>
      <c r="AF710" s="39"/>
      <c r="AX710" s="2">
        <v>-0.008665730765709402</v>
      </c>
      <c r="AY710" s="39">
        <f t="shared" si="197"/>
        <v>-0.1687299358965975</v>
      </c>
      <c r="BA710" s="2">
        <f t="shared" si="195"/>
        <v>-0.1609551276182338</v>
      </c>
      <c r="BB710" s="37">
        <f t="shared" si="198"/>
        <v>10</v>
      </c>
      <c r="BD710" s="37">
        <f t="shared" si="200"/>
        <v>17.86500080000015</v>
      </c>
      <c r="BE710" s="2">
        <f t="shared" si="199"/>
        <v>0.07252868301696358</v>
      </c>
    </row>
    <row r="711" spans="1:57" ht="12.75">
      <c r="A711" s="1"/>
      <c r="B711" s="62"/>
      <c r="N711" s="37">
        <f t="shared" si="196"/>
        <v>1</v>
      </c>
      <c r="V711" s="39">
        <f t="shared" si="185"/>
      </c>
      <c r="W711" s="39">
        <f t="shared" si="186"/>
      </c>
      <c r="X711" s="39">
        <f t="shared" si="187"/>
      </c>
      <c r="Y711" s="39">
        <f t="shared" si="188"/>
      </c>
      <c r="Z711" s="39">
        <f t="shared" si="189"/>
      </c>
      <c r="AA711" s="39">
        <f t="shared" si="190"/>
      </c>
      <c r="AB711" s="39">
        <f t="shared" si="191"/>
      </c>
      <c r="AC711" s="39">
        <f t="shared" si="192"/>
      </c>
      <c r="AD711" s="39">
        <f t="shared" si="193"/>
      </c>
      <c r="AE711" s="39">
        <f t="shared" si="194"/>
      </c>
      <c r="AF711" s="39"/>
      <c r="AX711" s="2">
        <v>0.0012607196264534382</v>
      </c>
      <c r="AY711" s="39">
        <f t="shared" si="197"/>
        <v>-0.1663664953270349</v>
      </c>
      <c r="BA711" s="2">
        <f t="shared" si="195"/>
        <v>-0.1609551276182338</v>
      </c>
      <c r="BB711" s="37">
        <f t="shared" si="198"/>
        <v>10</v>
      </c>
      <c r="BD711" s="37">
        <f t="shared" si="200"/>
        <v>17.88014840000015</v>
      </c>
      <c r="BE711" s="2">
        <f t="shared" si="199"/>
        <v>0.07198632075420049</v>
      </c>
    </row>
    <row r="712" spans="1:57" ht="12.75">
      <c r="A712" s="1"/>
      <c r="B712" s="62"/>
      <c r="N712" s="37">
        <f t="shared" si="196"/>
        <v>1</v>
      </c>
      <c r="V712" s="39">
        <f t="shared" si="185"/>
      </c>
      <c r="W712" s="39">
        <f t="shared" si="186"/>
      </c>
      <c r="X712" s="39">
        <f t="shared" si="187"/>
      </c>
      <c r="Y712" s="39">
        <f t="shared" si="188"/>
      </c>
      <c r="Z712" s="39">
        <f t="shared" si="189"/>
      </c>
      <c r="AA712" s="39">
        <f t="shared" si="190"/>
      </c>
      <c r="AB712" s="39">
        <f t="shared" si="191"/>
      </c>
      <c r="AC712" s="39">
        <f t="shared" si="192"/>
      </c>
      <c r="AD712" s="39">
        <f t="shared" si="193"/>
      </c>
      <c r="AE712" s="39">
        <f t="shared" si="194"/>
      </c>
      <c r="AF712" s="39"/>
      <c r="AX712" s="2">
        <v>0.02206213568529313</v>
      </c>
      <c r="AY712" s="39">
        <f t="shared" si="197"/>
        <v>-0.16141377721778738</v>
      </c>
      <c r="BA712" s="2">
        <f t="shared" si="195"/>
        <v>-0.1609551276182338</v>
      </c>
      <c r="BB712" s="37">
        <f t="shared" si="198"/>
        <v>10</v>
      </c>
      <c r="BD712" s="37">
        <f t="shared" si="200"/>
        <v>17.895296000000148</v>
      </c>
      <c r="BE712" s="2">
        <f t="shared" si="199"/>
        <v>0.07144544214016756</v>
      </c>
    </row>
    <row r="713" spans="1:57" ht="12.75">
      <c r="A713" s="1"/>
      <c r="B713" s="62"/>
      <c r="N713" s="37">
        <f t="shared" si="196"/>
        <v>1</v>
      </c>
      <c r="V713" s="39">
        <f t="shared" si="185"/>
      </c>
      <c r="W713" s="39">
        <f t="shared" si="186"/>
      </c>
      <c r="X713" s="39">
        <f t="shared" si="187"/>
      </c>
      <c r="Y713" s="39">
        <f t="shared" si="188"/>
      </c>
      <c r="Z713" s="39">
        <f t="shared" si="189"/>
      </c>
      <c r="AA713" s="39">
        <f t="shared" si="190"/>
      </c>
      <c r="AB713" s="39">
        <f t="shared" si="191"/>
      </c>
      <c r="AC713" s="39">
        <f t="shared" si="192"/>
      </c>
      <c r="AD713" s="39">
        <f t="shared" si="193"/>
      </c>
      <c r="AE713" s="39">
        <f t="shared" si="194"/>
      </c>
      <c r="AF713" s="39"/>
      <c r="AX713" s="2">
        <v>-0.010588396862697223</v>
      </c>
      <c r="AY713" s="39">
        <f t="shared" si="197"/>
        <v>-0.16918771353873746</v>
      </c>
      <c r="BA713" s="2">
        <f t="shared" si="195"/>
        <v>-0.1609551276182338</v>
      </c>
      <c r="BB713" s="37">
        <f t="shared" si="198"/>
        <v>10</v>
      </c>
      <c r="BD713" s="37">
        <f t="shared" si="200"/>
        <v>17.910443600000146</v>
      </c>
      <c r="BE713" s="2">
        <f t="shared" si="199"/>
        <v>0.07090607482353568</v>
      </c>
    </row>
    <row r="714" spans="1:57" ht="12.75">
      <c r="A714" s="1"/>
      <c r="B714" s="62"/>
      <c r="N714" s="37">
        <f t="shared" si="196"/>
        <v>1</v>
      </c>
      <c r="V714" s="39">
        <f t="shared" si="185"/>
      </c>
      <c r="W714" s="39">
        <f t="shared" si="186"/>
      </c>
      <c r="X714" s="39">
        <f t="shared" si="187"/>
      </c>
      <c r="Y714" s="39">
        <f t="shared" si="188"/>
      </c>
      <c r="Z714" s="39">
        <f t="shared" si="189"/>
      </c>
      <c r="AA714" s="39">
        <f t="shared" si="190"/>
      </c>
      <c r="AB714" s="39">
        <f t="shared" si="191"/>
      </c>
      <c r="AC714" s="39">
        <f t="shared" si="192"/>
      </c>
      <c r="AD714" s="39">
        <f t="shared" si="193"/>
      </c>
      <c r="AE714" s="39">
        <f t="shared" si="194"/>
      </c>
      <c r="AF714" s="39"/>
      <c r="AX714" s="2">
        <v>0.02360942411572619</v>
      </c>
      <c r="AY714" s="39">
        <f t="shared" si="197"/>
        <v>-0.1610453752105414</v>
      </c>
      <c r="BA714" s="2">
        <f t="shared" si="195"/>
        <v>-0.1609551276182338</v>
      </c>
      <c r="BB714" s="37">
        <f t="shared" si="198"/>
        <v>10</v>
      </c>
      <c r="BD714" s="37">
        <f t="shared" si="200"/>
        <v>17.925591200000145</v>
      </c>
      <c r="BE714" s="2">
        <f t="shared" si="199"/>
        <v>0.07036824608214058</v>
      </c>
    </row>
    <row r="715" spans="1:57" ht="12.75">
      <c r="A715" s="1"/>
      <c r="B715" s="62"/>
      <c r="N715" s="37">
        <f t="shared" si="196"/>
        <v>1</v>
      </c>
      <c r="V715" s="39">
        <f t="shared" si="185"/>
      </c>
      <c r="W715" s="39">
        <f t="shared" si="186"/>
      </c>
      <c r="X715" s="39">
        <f t="shared" si="187"/>
      </c>
      <c r="Y715" s="39">
        <f t="shared" si="188"/>
      </c>
      <c r="Z715" s="39">
        <f t="shared" si="189"/>
      </c>
      <c r="AA715" s="39">
        <f t="shared" si="190"/>
      </c>
      <c r="AB715" s="39">
        <f t="shared" si="191"/>
      </c>
      <c r="AC715" s="39">
        <f t="shared" si="192"/>
      </c>
      <c r="AD715" s="39">
        <f t="shared" si="193"/>
      </c>
      <c r="AE715" s="39">
        <f t="shared" si="194"/>
      </c>
      <c r="AF715" s="39"/>
      <c r="AX715" s="2">
        <v>0.0057213049714651895</v>
      </c>
      <c r="AY715" s="39">
        <f t="shared" si="197"/>
        <v>-0.16530445119727022</v>
      </c>
      <c r="BA715" s="2">
        <f t="shared" si="195"/>
        <v>-0.1609551276182338</v>
      </c>
      <c r="BB715" s="37">
        <f t="shared" si="198"/>
        <v>10</v>
      </c>
      <c r="BD715" s="37">
        <f t="shared" si="200"/>
        <v>17.940738800000144</v>
      </c>
      <c r="BE715" s="2">
        <f t="shared" si="199"/>
        <v>0.0698319828218691</v>
      </c>
    </row>
    <row r="716" spans="1:57" ht="12.75">
      <c r="A716" s="1"/>
      <c r="B716" s="62"/>
      <c r="N716" s="37">
        <f t="shared" si="196"/>
        <v>1</v>
      </c>
      <c r="V716" s="39">
        <f t="shared" si="185"/>
      </c>
      <c r="W716" s="39">
        <f t="shared" si="186"/>
      </c>
      <c r="X716" s="39">
        <f t="shared" si="187"/>
      </c>
      <c r="Y716" s="39">
        <f t="shared" si="188"/>
      </c>
      <c r="Z716" s="39">
        <f t="shared" si="189"/>
      </c>
      <c r="AA716" s="39">
        <f t="shared" si="190"/>
      </c>
      <c r="AB716" s="39">
        <f t="shared" si="191"/>
      </c>
      <c r="AC716" s="39">
        <f t="shared" si="192"/>
      </c>
      <c r="AD716" s="39">
        <f t="shared" si="193"/>
      </c>
      <c r="AE716" s="39">
        <f t="shared" si="194"/>
      </c>
      <c r="AF716" s="39"/>
      <c r="AX716" s="2">
        <v>-0.025059663686025573</v>
      </c>
      <c r="AY716" s="39">
        <f t="shared" si="197"/>
        <v>-0.17263325325857753</v>
      </c>
      <c r="BA716" s="2">
        <f t="shared" si="195"/>
        <v>-0.1609551276182338</v>
      </c>
      <c r="BB716" s="37">
        <f t="shared" si="198"/>
        <v>10</v>
      </c>
      <c r="BD716" s="37">
        <f t="shared" si="200"/>
        <v>17.955886400000143</v>
      </c>
      <c r="BE716" s="2">
        <f t="shared" si="199"/>
        <v>0.06929731157562097</v>
      </c>
    </row>
    <row r="717" spans="1:57" ht="12.75">
      <c r="A717" s="1"/>
      <c r="B717" s="62"/>
      <c r="N717" s="37">
        <f t="shared" si="196"/>
        <v>1</v>
      </c>
      <c r="V717" s="39">
        <f t="shared" si="185"/>
      </c>
      <c r="W717" s="39">
        <f t="shared" si="186"/>
      </c>
      <c r="X717" s="39">
        <f t="shared" si="187"/>
      </c>
      <c r="Y717" s="39">
        <f t="shared" si="188"/>
      </c>
      <c r="Z717" s="39">
        <f t="shared" si="189"/>
      </c>
      <c r="AA717" s="39">
        <f t="shared" si="190"/>
      </c>
      <c r="AB717" s="39">
        <f t="shared" si="191"/>
      </c>
      <c r="AC717" s="39">
        <f t="shared" si="192"/>
      </c>
      <c r="AD717" s="39">
        <f t="shared" si="193"/>
      </c>
      <c r="AE717" s="39">
        <f t="shared" si="194"/>
      </c>
      <c r="AF717" s="39"/>
      <c r="AX717" s="2">
        <v>0.02163365581225013</v>
      </c>
      <c r="AY717" s="39">
        <f t="shared" si="197"/>
        <v>-0.16151579623517856</v>
      </c>
      <c r="BA717" s="2">
        <f t="shared" si="195"/>
        <v>-0.1609551276182338</v>
      </c>
      <c r="BB717" s="37">
        <f t="shared" si="198"/>
        <v>10</v>
      </c>
      <c r="BD717" s="37">
        <f t="shared" si="200"/>
        <v>17.97103400000014</v>
      </c>
      <c r="BE717" s="2">
        <f t="shared" si="199"/>
        <v>0.06876425850234506</v>
      </c>
    </row>
    <row r="718" spans="1:57" ht="12.75">
      <c r="A718" s="1"/>
      <c r="B718" s="62"/>
      <c r="N718" s="37">
        <f t="shared" si="196"/>
        <v>1</v>
      </c>
      <c r="V718" s="39">
        <f t="shared" si="185"/>
      </c>
      <c r="W718" s="39">
        <f t="shared" si="186"/>
      </c>
      <c r="X718" s="39">
        <f t="shared" si="187"/>
      </c>
      <c r="Y718" s="39">
        <f t="shared" si="188"/>
      </c>
      <c r="Z718" s="39">
        <f t="shared" si="189"/>
      </c>
      <c r="AA718" s="39">
        <f t="shared" si="190"/>
      </c>
      <c r="AB718" s="39">
        <f t="shared" si="191"/>
      </c>
      <c r="AC718" s="39">
        <f t="shared" si="192"/>
      </c>
      <c r="AD718" s="39">
        <f t="shared" si="193"/>
      </c>
      <c r="AE718" s="39">
        <f t="shared" si="194"/>
      </c>
      <c r="AF718" s="39"/>
      <c r="AX718" s="2">
        <v>-0.014582049012726216</v>
      </c>
      <c r="AY718" s="39">
        <f t="shared" si="197"/>
        <v>-0.17013858309826815</v>
      </c>
      <c r="BA718" s="2">
        <f t="shared" si="195"/>
        <v>-0.1609551276182338</v>
      </c>
      <c r="BB718" s="37">
        <f t="shared" si="198"/>
        <v>10</v>
      </c>
      <c r="BD718" s="37">
        <f t="shared" si="200"/>
        <v>17.98618160000014</v>
      </c>
      <c r="BE718" s="2">
        <f t="shared" si="199"/>
        <v>0.06823284938615035</v>
      </c>
    </row>
    <row r="719" spans="1:57" ht="12.75">
      <c r="A719" s="1"/>
      <c r="B719" s="62"/>
      <c r="N719" s="37">
        <f t="shared" si="196"/>
        <v>1</v>
      </c>
      <c r="V719" s="39">
        <f t="shared" si="185"/>
      </c>
      <c r="W719" s="39">
        <f t="shared" si="186"/>
      </c>
      <c r="X719" s="39">
        <f t="shared" si="187"/>
      </c>
      <c r="Y719" s="39">
        <f t="shared" si="188"/>
      </c>
      <c r="Z719" s="39">
        <f t="shared" si="189"/>
      </c>
      <c r="AA719" s="39">
        <f t="shared" si="190"/>
      </c>
      <c r="AB719" s="39">
        <f t="shared" si="191"/>
      </c>
      <c r="AC719" s="39">
        <f t="shared" si="192"/>
      </c>
      <c r="AD719" s="39">
        <f t="shared" si="193"/>
      </c>
      <c r="AE719" s="39">
        <f t="shared" si="194"/>
      </c>
      <c r="AF719" s="39"/>
      <c r="AX719" s="2">
        <v>-0.028286080507827997</v>
      </c>
      <c r="AY719" s="39">
        <f t="shared" si="197"/>
        <v>-0.17340144773995905</v>
      </c>
      <c r="BA719" s="2">
        <f t="shared" si="195"/>
        <v>-0.1609551276182338</v>
      </c>
      <c r="BB719" s="37">
        <f t="shared" si="198"/>
        <v>10</v>
      </c>
      <c r="BD719" s="37">
        <f t="shared" si="200"/>
        <v>18.00132920000014</v>
      </c>
      <c r="BE719" s="2">
        <f t="shared" si="199"/>
        <v>0.06770310963549046</v>
      </c>
    </row>
    <row r="720" spans="1:57" ht="12.75">
      <c r="A720" s="1"/>
      <c r="B720" s="62"/>
      <c r="N720" s="37">
        <f t="shared" si="196"/>
        <v>1</v>
      </c>
      <c r="V720" s="39">
        <f t="shared" si="185"/>
      </c>
      <c r="W720" s="39">
        <f t="shared" si="186"/>
      </c>
      <c r="X720" s="39">
        <f t="shared" si="187"/>
      </c>
      <c r="Y720" s="39">
        <f t="shared" si="188"/>
      </c>
      <c r="Z720" s="39">
        <f t="shared" si="189"/>
      </c>
      <c r="AA720" s="39">
        <f t="shared" si="190"/>
      </c>
      <c r="AB720" s="39">
        <f t="shared" si="191"/>
      </c>
      <c r="AC720" s="39">
        <f t="shared" si="192"/>
      </c>
      <c r="AD720" s="39">
        <f t="shared" si="193"/>
      </c>
      <c r="AE720" s="39">
        <f t="shared" si="194"/>
      </c>
      <c r="AF720" s="39"/>
      <c r="AX720" s="2">
        <v>0.022188482314523757</v>
      </c>
      <c r="AY720" s="39">
        <f t="shared" si="197"/>
        <v>-0.16138369468701816</v>
      </c>
      <c r="BA720" s="2">
        <f t="shared" si="195"/>
        <v>-0.1609551276182338</v>
      </c>
      <c r="BB720" s="37">
        <f t="shared" si="198"/>
        <v>10</v>
      </c>
      <c r="BD720" s="37">
        <f t="shared" si="200"/>
        <v>18.016476800000138</v>
      </c>
      <c r="BE720" s="2">
        <f t="shared" si="199"/>
        <v>0.06717506428242243</v>
      </c>
    </row>
    <row r="721" spans="1:57" ht="12.75">
      <c r="A721" s="1"/>
      <c r="B721" s="62"/>
      <c r="N721" s="37">
        <f t="shared" si="196"/>
        <v>1</v>
      </c>
      <c r="V721" s="39">
        <f t="shared" si="185"/>
      </c>
      <c r="W721" s="39">
        <f t="shared" si="186"/>
      </c>
      <c r="X721" s="39">
        <f t="shared" si="187"/>
      </c>
      <c r="Y721" s="39">
        <f t="shared" si="188"/>
      </c>
      <c r="Z721" s="39">
        <f t="shared" si="189"/>
      </c>
      <c r="AA721" s="39">
        <f t="shared" si="190"/>
      </c>
      <c r="AB721" s="39">
        <f t="shared" si="191"/>
      </c>
      <c r="AC721" s="39">
        <f t="shared" si="192"/>
      </c>
      <c r="AD721" s="39">
        <f t="shared" si="193"/>
      </c>
      <c r="AE721" s="39">
        <f t="shared" si="194"/>
      </c>
      <c r="AF721" s="39"/>
      <c r="AX721" s="2">
        <v>-0.014267097994933926</v>
      </c>
      <c r="AY721" s="39">
        <f t="shared" si="197"/>
        <v>-0.17006359476069857</v>
      </c>
      <c r="BA721" s="2">
        <f t="shared" si="195"/>
        <v>-0.1609551276182338</v>
      </c>
      <c r="BB721" s="37">
        <f t="shared" si="198"/>
        <v>10</v>
      </c>
      <c r="BD721" s="37">
        <f t="shared" si="200"/>
        <v>18.031624400000137</v>
      </c>
      <c r="BE721" s="2">
        <f t="shared" si="199"/>
        <v>0.06664873798193811</v>
      </c>
    </row>
    <row r="722" spans="1:57" ht="12.75">
      <c r="A722" s="1"/>
      <c r="B722" s="62"/>
      <c r="N722" s="37">
        <f t="shared" si="196"/>
        <v>1</v>
      </c>
      <c r="V722" s="39">
        <f t="shared" si="185"/>
      </c>
      <c r="W722" s="39">
        <f t="shared" si="186"/>
      </c>
      <c r="X722" s="39">
        <f t="shared" si="187"/>
      </c>
      <c r="Y722" s="39">
        <f t="shared" si="188"/>
      </c>
      <c r="Z722" s="39">
        <f t="shared" si="189"/>
      </c>
      <c r="AA722" s="39">
        <f t="shared" si="190"/>
      </c>
      <c r="AB722" s="39">
        <f t="shared" si="191"/>
      </c>
      <c r="AC722" s="39">
        <f t="shared" si="192"/>
      </c>
      <c r="AD722" s="39">
        <f t="shared" si="193"/>
      </c>
      <c r="AE722" s="39">
        <f t="shared" si="194"/>
      </c>
      <c r="AF722" s="39"/>
      <c r="AX722" s="2">
        <v>0.011038850062562944</v>
      </c>
      <c r="AY722" s="39">
        <f t="shared" si="197"/>
        <v>-0.16403836903272312</v>
      </c>
      <c r="BA722" s="2">
        <f t="shared" si="195"/>
        <v>-0.1609551276182338</v>
      </c>
      <c r="BB722" s="37">
        <f t="shared" si="198"/>
        <v>10</v>
      </c>
      <c r="BD722" s="37">
        <f t="shared" si="200"/>
        <v>18.046772000000136</v>
      </c>
      <c r="BE722" s="2">
        <f t="shared" si="199"/>
        <v>0.0661241550113689</v>
      </c>
    </row>
    <row r="723" spans="1:57" ht="12.75">
      <c r="A723" s="1"/>
      <c r="B723" s="62"/>
      <c r="N723" s="37">
        <f t="shared" si="196"/>
        <v>1</v>
      </c>
      <c r="V723" s="39">
        <f t="shared" si="185"/>
      </c>
      <c r="W723" s="39">
        <f t="shared" si="186"/>
      </c>
      <c r="X723" s="39">
        <f t="shared" si="187"/>
      </c>
      <c r="Y723" s="39">
        <f t="shared" si="188"/>
      </c>
      <c r="Z723" s="39">
        <f t="shared" si="189"/>
      </c>
      <c r="AA723" s="39">
        <f t="shared" si="190"/>
      </c>
      <c r="AB723" s="39">
        <f t="shared" si="191"/>
      </c>
      <c r="AC723" s="39">
        <f t="shared" si="192"/>
      </c>
      <c r="AD723" s="39">
        <f t="shared" si="193"/>
      </c>
      <c r="AE723" s="39">
        <f t="shared" si="194"/>
      </c>
      <c r="AF723" s="39"/>
      <c r="AX723" s="2">
        <v>-0.025202490310373242</v>
      </c>
      <c r="AY723" s="39">
        <f t="shared" si="197"/>
        <v>-0.17266725959770793</v>
      </c>
      <c r="BA723" s="2">
        <f t="shared" si="195"/>
        <v>-0.1609551276182338</v>
      </c>
      <c r="BB723" s="37">
        <f t="shared" si="198"/>
        <v>10</v>
      </c>
      <c r="BD723" s="37">
        <f t="shared" si="200"/>
        <v>18.061919600000135</v>
      </c>
      <c r="BE723" s="2">
        <f t="shared" si="199"/>
        <v>0.06560133926986249</v>
      </c>
    </row>
    <row r="724" spans="1:57" ht="12.75">
      <c r="A724" s="1"/>
      <c r="B724" s="62"/>
      <c r="N724" s="37">
        <f t="shared" si="196"/>
        <v>1</v>
      </c>
      <c r="V724" s="39">
        <f t="shared" si="185"/>
      </c>
      <c r="W724" s="39">
        <f t="shared" si="186"/>
      </c>
      <c r="X724" s="39">
        <f t="shared" si="187"/>
      </c>
      <c r="Y724" s="39">
        <f t="shared" si="188"/>
      </c>
      <c r="Z724" s="39">
        <f t="shared" si="189"/>
      </c>
      <c r="AA724" s="39">
        <f t="shared" si="190"/>
      </c>
      <c r="AB724" s="39">
        <f t="shared" si="191"/>
      </c>
      <c r="AC724" s="39">
        <f t="shared" si="192"/>
      </c>
      <c r="AD724" s="39">
        <f t="shared" si="193"/>
      </c>
      <c r="AE724" s="39">
        <f t="shared" si="194"/>
      </c>
      <c r="AF724" s="39"/>
      <c r="AX724" s="2">
        <v>-0.02802972502822962</v>
      </c>
      <c r="AY724" s="39">
        <f t="shared" si="197"/>
        <v>-0.17334041072100706</v>
      </c>
      <c r="BA724" s="2">
        <f t="shared" si="195"/>
        <v>-0.1609551276182338</v>
      </c>
      <c r="BB724" s="37">
        <f t="shared" si="198"/>
        <v>10</v>
      </c>
      <c r="BD724" s="37">
        <f t="shared" si="200"/>
        <v>18.077067200000133</v>
      </c>
      <c r="BE724" s="2">
        <f t="shared" si="199"/>
        <v>0.06508031427793165</v>
      </c>
    </row>
    <row r="725" spans="1:57" ht="12.75">
      <c r="A725" s="1"/>
      <c r="B725" s="62"/>
      <c r="N725" s="37">
        <f t="shared" si="196"/>
        <v>1</v>
      </c>
      <c r="V725" s="39">
        <f t="shared" si="185"/>
      </c>
      <c r="W725" s="39">
        <f t="shared" si="186"/>
      </c>
      <c r="X725" s="39">
        <f t="shared" si="187"/>
      </c>
      <c r="Y725" s="39">
        <f t="shared" si="188"/>
      </c>
      <c r="Z725" s="39">
        <f t="shared" si="189"/>
      </c>
      <c r="AA725" s="39">
        <f t="shared" si="190"/>
      </c>
      <c r="AB725" s="39">
        <f t="shared" si="191"/>
      </c>
      <c r="AC725" s="39">
        <f t="shared" si="192"/>
      </c>
      <c r="AD725" s="39">
        <f t="shared" si="193"/>
      </c>
      <c r="AE725" s="39">
        <f t="shared" si="194"/>
      </c>
      <c r="AF725" s="39"/>
      <c r="AX725" s="2">
        <v>0.02269203772087771</v>
      </c>
      <c r="AY725" s="39">
        <f t="shared" si="197"/>
        <v>-0.1612638005426482</v>
      </c>
      <c r="BA725" s="2">
        <f t="shared" si="195"/>
        <v>-0.1609551276182338</v>
      </c>
      <c r="BB725" s="37">
        <f t="shared" si="198"/>
        <v>10</v>
      </c>
      <c r="BD725" s="37">
        <f t="shared" si="200"/>
        <v>18.092214800000132</v>
      </c>
      <c r="BE725" s="2">
        <f t="shared" si="199"/>
        <v>0.06456110317707439</v>
      </c>
    </row>
    <row r="726" spans="1:57" ht="12.75">
      <c r="A726" s="1"/>
      <c r="B726" s="62"/>
      <c r="N726" s="37">
        <f t="shared" si="196"/>
        <v>1</v>
      </c>
      <c r="V726" s="39">
        <f t="shared" si="185"/>
      </c>
      <c r="W726" s="39">
        <f t="shared" si="186"/>
      </c>
      <c r="X726" s="39">
        <f t="shared" si="187"/>
      </c>
      <c r="Y726" s="39">
        <f t="shared" si="188"/>
      </c>
      <c r="Z726" s="39">
        <f t="shared" si="189"/>
      </c>
      <c r="AA726" s="39">
        <f t="shared" si="190"/>
      </c>
      <c r="AB726" s="39">
        <f t="shared" si="191"/>
      </c>
      <c r="AC726" s="39">
        <f t="shared" si="192"/>
      </c>
      <c r="AD726" s="39">
        <f t="shared" si="193"/>
      </c>
      <c r="AE726" s="39">
        <f t="shared" si="194"/>
      </c>
      <c r="AF726" s="39"/>
      <c r="AX726" s="2">
        <v>-0.008956877346110413</v>
      </c>
      <c r="AY726" s="39">
        <f t="shared" si="197"/>
        <v>-0.16879925651097868</v>
      </c>
      <c r="BA726" s="2">
        <f t="shared" si="195"/>
        <v>-0.1609551276182338</v>
      </c>
      <c r="BB726" s="37">
        <f t="shared" si="198"/>
        <v>10</v>
      </c>
      <c r="BD726" s="37">
        <f t="shared" si="200"/>
        <v>18.10736240000013</v>
      </c>
      <c r="BE726" s="2">
        <f t="shared" si="199"/>
        <v>0.06404372872946532</v>
      </c>
    </row>
    <row r="727" spans="1:57" ht="12.75">
      <c r="A727" s="1"/>
      <c r="B727" s="62"/>
      <c r="N727" s="37">
        <f t="shared" si="196"/>
        <v>1</v>
      </c>
      <c r="V727" s="39">
        <f t="shared" si="185"/>
      </c>
      <c r="W727" s="39">
        <f t="shared" si="186"/>
      </c>
      <c r="X727" s="39">
        <f t="shared" si="187"/>
      </c>
      <c r="Y727" s="39">
        <f t="shared" si="188"/>
      </c>
      <c r="Z727" s="39">
        <f t="shared" si="189"/>
      </c>
      <c r="AA727" s="39">
        <f t="shared" si="190"/>
      </c>
      <c r="AB727" s="39">
        <f t="shared" si="191"/>
      </c>
      <c r="AC727" s="39">
        <f t="shared" si="192"/>
      </c>
      <c r="AD727" s="39">
        <f t="shared" si="193"/>
      </c>
      <c r="AE727" s="39">
        <f t="shared" si="194"/>
      </c>
      <c r="AF727" s="39"/>
      <c r="AX727" s="2">
        <v>-0.02726432081057161</v>
      </c>
      <c r="AY727" s="39">
        <f t="shared" si="197"/>
        <v>-0.1731581716215647</v>
      </c>
      <c r="BA727" s="2">
        <f t="shared" si="195"/>
        <v>-0.1609551276182338</v>
      </c>
      <c r="BB727" s="37">
        <f t="shared" si="198"/>
        <v>10</v>
      </c>
      <c r="BD727" s="37">
        <f t="shared" si="200"/>
        <v>18.12251000000013</v>
      </c>
      <c r="BE727" s="2">
        <f t="shared" si="199"/>
        <v>0.06352821331771702</v>
      </c>
    </row>
    <row r="728" spans="1:57" ht="12.75">
      <c r="A728" s="1"/>
      <c r="B728" s="62"/>
      <c r="N728" s="37">
        <f t="shared" si="196"/>
        <v>1</v>
      </c>
      <c r="V728" s="39">
        <f t="shared" si="185"/>
      </c>
      <c r="W728" s="39">
        <f t="shared" si="186"/>
      </c>
      <c r="X728" s="39">
        <f t="shared" si="187"/>
      </c>
      <c r="Y728" s="39">
        <f t="shared" si="188"/>
      </c>
      <c r="Z728" s="39">
        <f t="shared" si="189"/>
      </c>
      <c r="AA728" s="39">
        <f t="shared" si="190"/>
      </c>
      <c r="AB728" s="39">
        <f t="shared" si="191"/>
      </c>
      <c r="AC728" s="39">
        <f t="shared" si="192"/>
      </c>
      <c r="AD728" s="39">
        <f t="shared" si="193"/>
      </c>
      <c r="AE728" s="39">
        <f t="shared" si="194"/>
      </c>
      <c r="AF728" s="39"/>
      <c r="AX728" s="2">
        <v>0.012536698507644883</v>
      </c>
      <c r="AY728" s="39">
        <f t="shared" si="197"/>
        <v>-0.16368173845056075</v>
      </c>
      <c r="BA728" s="2">
        <f t="shared" si="195"/>
        <v>-0.1609551276182338</v>
      </c>
      <c r="BB728" s="37">
        <f t="shared" si="198"/>
        <v>10</v>
      </c>
      <c r="BD728" s="37">
        <f t="shared" si="200"/>
        <v>18.13765760000013</v>
      </c>
      <c r="BE728" s="2">
        <f t="shared" si="199"/>
        <v>0.06301457894471187</v>
      </c>
    </row>
    <row r="729" spans="1:57" ht="12.75">
      <c r="A729" s="1"/>
      <c r="B729" s="62"/>
      <c r="N729" s="37">
        <f t="shared" si="196"/>
        <v>1</v>
      </c>
      <c r="V729" s="39">
        <f t="shared" si="185"/>
      </c>
      <c r="W729" s="39">
        <f t="shared" si="186"/>
      </c>
      <c r="X729" s="39">
        <f t="shared" si="187"/>
      </c>
      <c r="Y729" s="39">
        <f t="shared" si="188"/>
      </c>
      <c r="Z729" s="39">
        <f t="shared" si="189"/>
      </c>
      <c r="AA729" s="39">
        <f t="shared" si="190"/>
      </c>
      <c r="AB729" s="39">
        <f t="shared" si="191"/>
      </c>
      <c r="AC729" s="39">
        <f t="shared" si="192"/>
      </c>
      <c r="AD729" s="39">
        <f t="shared" si="193"/>
      </c>
      <c r="AE729" s="39">
        <f t="shared" si="194"/>
      </c>
      <c r="AF729" s="39"/>
      <c r="AX729" s="2">
        <v>0.01311716055787835</v>
      </c>
      <c r="AY729" s="39">
        <f t="shared" si="197"/>
        <v>-0.1635435332005052</v>
      </c>
      <c r="BA729" s="2">
        <f t="shared" si="195"/>
        <v>-0.1609551276182338</v>
      </c>
      <c r="BB729" s="37">
        <f t="shared" si="198"/>
        <v>10</v>
      </c>
      <c r="BD729" s="37">
        <f t="shared" si="200"/>
        <v>18.152805200000127</v>
      </c>
      <c r="BE729" s="2">
        <f t="shared" si="199"/>
        <v>0.0625028472335029</v>
      </c>
    </row>
    <row r="730" spans="1:57" ht="12.75">
      <c r="A730" s="1"/>
      <c r="B730" s="62"/>
      <c r="N730" s="37">
        <f t="shared" si="196"/>
        <v>1</v>
      </c>
      <c r="V730" s="39">
        <f t="shared" si="185"/>
      </c>
      <c r="W730" s="39">
        <f t="shared" si="186"/>
      </c>
      <c r="X730" s="39">
        <f t="shared" si="187"/>
      </c>
      <c r="Y730" s="39">
        <f t="shared" si="188"/>
      </c>
      <c r="Z730" s="39">
        <f t="shared" si="189"/>
      </c>
      <c r="AA730" s="39">
        <f t="shared" si="190"/>
      </c>
      <c r="AB730" s="39">
        <f t="shared" si="191"/>
      </c>
      <c r="AC730" s="39">
        <f t="shared" si="192"/>
      </c>
      <c r="AD730" s="39">
        <f t="shared" si="193"/>
      </c>
      <c r="AE730" s="39">
        <f t="shared" si="194"/>
      </c>
      <c r="AF730" s="39"/>
      <c r="AX730" s="2">
        <v>-0.0024234748374889377</v>
      </c>
      <c r="AY730" s="39">
        <f t="shared" si="197"/>
        <v>-0.16724368448511642</v>
      </c>
      <c r="BA730" s="2">
        <f t="shared" si="195"/>
        <v>-0.1609551276182338</v>
      </c>
      <c r="BB730" s="37">
        <f t="shared" si="198"/>
        <v>10</v>
      </c>
      <c r="BD730" s="37">
        <f t="shared" si="200"/>
        <v>18.167952800000126</v>
      </c>
      <c r="BE730" s="2">
        <f t="shared" si="199"/>
        <v>0.061993039427283764</v>
      </c>
    </row>
    <row r="731" spans="1:57" ht="12.75">
      <c r="A731" s="1"/>
      <c r="B731" s="62"/>
      <c r="N731" s="37">
        <f t="shared" si="196"/>
        <v>1</v>
      </c>
      <c r="V731" s="39">
        <f t="shared" si="185"/>
      </c>
      <c r="W731" s="39">
        <f t="shared" si="186"/>
      </c>
      <c r="X731" s="39">
        <f t="shared" si="187"/>
      </c>
      <c r="Y731" s="39">
        <f t="shared" si="188"/>
      </c>
      <c r="Z731" s="39">
        <f t="shared" si="189"/>
      </c>
      <c r="AA731" s="39">
        <f t="shared" si="190"/>
      </c>
      <c r="AB731" s="39">
        <f t="shared" si="191"/>
      </c>
      <c r="AC731" s="39">
        <f t="shared" si="192"/>
      </c>
      <c r="AD731" s="39">
        <f t="shared" si="193"/>
      </c>
      <c r="AE731" s="39">
        <f t="shared" si="194"/>
      </c>
      <c r="AF731" s="39"/>
      <c r="AX731" s="2">
        <v>-0.02282570879238258</v>
      </c>
      <c r="AY731" s="39">
        <f t="shared" si="197"/>
        <v>-0.1721013592362816</v>
      </c>
      <c r="BA731" s="2">
        <f t="shared" si="195"/>
        <v>-0.1609551276182338</v>
      </c>
      <c r="BB731" s="37">
        <f t="shared" si="198"/>
        <v>10</v>
      </c>
      <c r="BD731" s="37">
        <f t="shared" si="200"/>
        <v>18.183100400000125</v>
      </c>
      <c r="BE731" s="2">
        <f t="shared" si="199"/>
        <v>0.061485176389426986</v>
      </c>
    </row>
    <row r="732" spans="1:57" ht="12.75">
      <c r="A732" s="1"/>
      <c r="B732" s="62"/>
      <c r="N732" s="37">
        <f t="shared" si="196"/>
        <v>1</v>
      </c>
      <c r="V732" s="39">
        <f t="shared" si="185"/>
      </c>
      <c r="W732" s="39">
        <f t="shared" si="186"/>
      </c>
      <c r="X732" s="39">
        <f t="shared" si="187"/>
      </c>
      <c r="Y732" s="39">
        <f t="shared" si="188"/>
      </c>
      <c r="Z732" s="39">
        <f t="shared" si="189"/>
      </c>
      <c r="AA732" s="39">
        <f t="shared" si="190"/>
      </c>
      <c r="AB732" s="39">
        <f t="shared" si="191"/>
      </c>
      <c r="AC732" s="39">
        <f t="shared" si="192"/>
      </c>
      <c r="AD732" s="39">
        <f t="shared" si="193"/>
      </c>
      <c r="AE732" s="39">
        <f t="shared" si="194"/>
      </c>
      <c r="AF732" s="39"/>
      <c r="AX732" s="2">
        <v>-0.005272682882168034</v>
      </c>
      <c r="AY732" s="39">
        <f t="shared" si="197"/>
        <v>-0.16792206735289716</v>
      </c>
      <c r="BA732" s="2">
        <f t="shared" si="195"/>
        <v>-0.1609551276182338</v>
      </c>
      <c r="BB732" s="37">
        <f t="shared" si="198"/>
        <v>10</v>
      </c>
      <c r="BD732" s="37">
        <f t="shared" si="200"/>
        <v>18.198248000000124</v>
      </c>
      <c r="BE732" s="2">
        <f t="shared" si="199"/>
        <v>0.060979278603589954</v>
      </c>
    </row>
    <row r="733" spans="1:57" ht="12.75">
      <c r="A733" s="1"/>
      <c r="B733" s="62"/>
      <c r="N733" s="37">
        <f t="shared" si="196"/>
        <v>1</v>
      </c>
      <c r="V733" s="39">
        <f t="shared" si="185"/>
      </c>
      <c r="W733" s="39">
        <f t="shared" si="186"/>
      </c>
      <c r="X733" s="39">
        <f t="shared" si="187"/>
      </c>
      <c r="Y733" s="39">
        <f t="shared" si="188"/>
      </c>
      <c r="Z733" s="39">
        <f t="shared" si="189"/>
      </c>
      <c r="AA733" s="39">
        <f t="shared" si="190"/>
      </c>
      <c r="AB733" s="39">
        <f t="shared" si="191"/>
      </c>
      <c r="AC733" s="39">
        <f t="shared" si="192"/>
      </c>
      <c r="AD733" s="39">
        <f t="shared" si="193"/>
      </c>
      <c r="AE733" s="39">
        <f t="shared" si="194"/>
      </c>
      <c r="AF733" s="39"/>
      <c r="AX733" s="2">
        <v>-0.002828150273140661</v>
      </c>
      <c r="AY733" s="39">
        <f t="shared" si="197"/>
        <v>-0.16734003577931922</v>
      </c>
      <c r="BA733" s="2">
        <f t="shared" si="195"/>
        <v>-0.1609551276182338</v>
      </c>
      <c r="BB733" s="37">
        <f t="shared" si="198"/>
        <v>10</v>
      </c>
      <c r="BD733" s="37">
        <f t="shared" si="200"/>
        <v>18.213395600000123</v>
      </c>
      <c r="BE733" s="2">
        <f t="shared" si="199"/>
        <v>0.060475366173888184</v>
      </c>
    </row>
    <row r="734" spans="1:57" ht="12.75">
      <c r="A734" s="1"/>
      <c r="B734" s="62"/>
      <c r="N734" s="37">
        <f t="shared" si="196"/>
        <v>1</v>
      </c>
      <c r="V734" s="39">
        <f t="shared" si="185"/>
      </c>
      <c r="W734" s="39">
        <f t="shared" si="186"/>
      </c>
      <c r="X734" s="39">
        <f t="shared" si="187"/>
      </c>
      <c r="Y734" s="39">
        <f t="shared" si="188"/>
      </c>
      <c r="Z734" s="39">
        <f t="shared" si="189"/>
      </c>
      <c r="AA734" s="39">
        <f t="shared" si="190"/>
      </c>
      <c r="AB734" s="39">
        <f t="shared" si="191"/>
      </c>
      <c r="AC734" s="39">
        <f t="shared" si="192"/>
      </c>
      <c r="AD734" s="39">
        <f t="shared" si="193"/>
      </c>
      <c r="AE734" s="39">
        <f t="shared" si="194"/>
      </c>
      <c r="AF734" s="39"/>
      <c r="AX734" s="2">
        <v>0.022095095675527206</v>
      </c>
      <c r="AY734" s="39">
        <f t="shared" si="197"/>
        <v>-0.16140592960106498</v>
      </c>
      <c r="BA734" s="2">
        <f t="shared" si="195"/>
        <v>-0.1609551276182338</v>
      </c>
      <c r="BB734" s="37">
        <f t="shared" si="198"/>
        <v>10</v>
      </c>
      <c r="BD734" s="37">
        <f t="shared" si="200"/>
        <v>18.22854320000012</v>
      </c>
      <c r="BE734" s="2">
        <f t="shared" si="199"/>
        <v>0.05997345882513509</v>
      </c>
    </row>
    <row r="735" spans="1:57" ht="12.75">
      <c r="A735" s="1"/>
      <c r="B735" s="62"/>
      <c r="N735" s="37">
        <f t="shared" si="196"/>
        <v>1</v>
      </c>
      <c r="V735" s="39">
        <f t="shared" si="185"/>
      </c>
      <c r="W735" s="39">
        <f t="shared" si="186"/>
      </c>
      <c r="X735" s="39">
        <f t="shared" si="187"/>
      </c>
      <c r="Y735" s="39">
        <f t="shared" si="188"/>
      </c>
      <c r="Z735" s="39">
        <f t="shared" si="189"/>
      </c>
      <c r="AA735" s="39">
        <f t="shared" si="190"/>
      </c>
      <c r="AB735" s="39">
        <f t="shared" si="191"/>
      </c>
      <c r="AC735" s="39">
        <f t="shared" si="192"/>
      </c>
      <c r="AD735" s="39">
        <f t="shared" si="193"/>
      </c>
      <c r="AE735" s="39">
        <f t="shared" si="194"/>
      </c>
      <c r="AF735" s="39"/>
      <c r="AX735" s="2">
        <v>0.007907650990325636</v>
      </c>
      <c r="AY735" s="39">
        <f t="shared" si="197"/>
        <v>-0.16478389262135107</v>
      </c>
      <c r="BA735" s="2">
        <f t="shared" si="195"/>
        <v>-0.1609551276182338</v>
      </c>
      <c r="BB735" s="37">
        <f t="shared" si="198"/>
        <v>10</v>
      </c>
      <c r="BD735" s="37">
        <f t="shared" si="200"/>
        <v>18.24369080000012</v>
      </c>
      <c r="BE735" s="2">
        <f t="shared" si="199"/>
        <v>0.05947357590314782</v>
      </c>
    </row>
    <row r="736" spans="1:57" ht="12.75">
      <c r="A736" s="1"/>
      <c r="B736" s="62"/>
      <c r="N736" s="37">
        <f t="shared" si="196"/>
        <v>1</v>
      </c>
      <c r="V736" s="39">
        <f t="shared" si="185"/>
      </c>
      <c r="W736" s="39">
        <f t="shared" si="186"/>
      </c>
      <c r="X736" s="39">
        <f t="shared" si="187"/>
      </c>
      <c r="Y736" s="39">
        <f t="shared" si="188"/>
      </c>
      <c r="Z736" s="39">
        <f t="shared" si="189"/>
      </c>
      <c r="AA736" s="39">
        <f t="shared" si="190"/>
      </c>
      <c r="AB736" s="39">
        <f t="shared" si="191"/>
      </c>
      <c r="AC736" s="39">
        <f t="shared" si="192"/>
      </c>
      <c r="AD736" s="39">
        <f t="shared" si="193"/>
      </c>
      <c r="AE736" s="39">
        <f t="shared" si="194"/>
      </c>
      <c r="AF736" s="39"/>
      <c r="AX736" s="2">
        <v>0.02665639210180975</v>
      </c>
      <c r="AY736" s="39">
        <f t="shared" si="197"/>
        <v>-0.16031990664242626</v>
      </c>
      <c r="BA736" s="2">
        <f t="shared" si="195"/>
        <v>-0.1609551276182338</v>
      </c>
      <c r="BB736" s="37">
        <f t="shared" si="198"/>
        <v>10</v>
      </c>
      <c r="BD736" s="37">
        <f t="shared" si="200"/>
        <v>18.25883840000012</v>
      </c>
      <c r="BE736" s="2">
        <f t="shared" si="199"/>
        <v>0.05897573637511861</v>
      </c>
    </row>
    <row r="737" spans="1:57" ht="12.75">
      <c r="A737" s="1"/>
      <c r="B737" s="62"/>
      <c r="N737" s="37">
        <f t="shared" si="196"/>
        <v>1</v>
      </c>
      <c r="V737" s="39">
        <f t="shared" si="185"/>
      </c>
      <c r="W737" s="39">
        <f t="shared" si="186"/>
      </c>
      <c r="X737" s="39">
        <f t="shared" si="187"/>
      </c>
      <c r="Y737" s="39">
        <f t="shared" si="188"/>
      </c>
      <c r="Z737" s="39">
        <f t="shared" si="189"/>
      </c>
      <c r="AA737" s="39">
        <f t="shared" si="190"/>
      </c>
      <c r="AB737" s="39">
        <f t="shared" si="191"/>
      </c>
      <c r="AC737" s="39">
        <f t="shared" si="192"/>
      </c>
      <c r="AD737" s="39">
        <f t="shared" si="193"/>
      </c>
      <c r="AE737" s="39">
        <f t="shared" si="194"/>
      </c>
      <c r="AF737" s="39"/>
      <c r="AX737" s="2">
        <v>0.01804101687673574</v>
      </c>
      <c r="AY737" s="39">
        <f t="shared" si="197"/>
        <v>-0.1623711864579201</v>
      </c>
      <c r="BA737" s="2">
        <f t="shared" si="195"/>
        <v>-0.1609551276182338</v>
      </c>
      <c r="BB737" s="37">
        <f t="shared" si="198"/>
        <v>10</v>
      </c>
      <c r="BD737" s="37">
        <f t="shared" si="200"/>
        <v>18.273986000000118</v>
      </c>
      <c r="BE737" s="2">
        <f t="shared" si="199"/>
        <v>0.05847995883005068</v>
      </c>
    </row>
    <row r="738" spans="1:57" ht="12.75">
      <c r="A738" s="1"/>
      <c r="B738" s="62"/>
      <c r="N738" s="37">
        <f t="shared" si="196"/>
        <v>1</v>
      </c>
      <c r="V738" s="39">
        <f t="shared" si="185"/>
      </c>
      <c r="W738" s="39">
        <f t="shared" si="186"/>
      </c>
      <c r="X738" s="39">
        <f t="shared" si="187"/>
      </c>
      <c r="Y738" s="39">
        <f t="shared" si="188"/>
      </c>
      <c r="Z738" s="39">
        <f t="shared" si="189"/>
      </c>
      <c r="AA738" s="39">
        <f t="shared" si="190"/>
      </c>
      <c r="AB738" s="39">
        <f t="shared" si="191"/>
      </c>
      <c r="AC738" s="39">
        <f t="shared" si="192"/>
      </c>
      <c r="AD738" s="39">
        <f t="shared" si="193"/>
      </c>
      <c r="AE738" s="39">
        <f t="shared" si="194"/>
      </c>
      <c r="AF738" s="39"/>
      <c r="AX738" s="2">
        <v>0.0024527726065858915</v>
      </c>
      <c r="AY738" s="39">
        <f t="shared" si="197"/>
        <v>-0.16608267318890815</v>
      </c>
      <c r="BA738" s="2">
        <f t="shared" si="195"/>
        <v>-0.1609551276182338</v>
      </c>
      <c r="BB738" s="37">
        <f t="shared" si="198"/>
        <v>10</v>
      </c>
      <c r="BD738" s="37">
        <f t="shared" si="200"/>
        <v>18.289133600000117</v>
      </c>
      <c r="BE738" s="2">
        <f t="shared" si="199"/>
        <v>0.05798626147925847</v>
      </c>
    </row>
    <row r="739" spans="1:57" ht="12.75">
      <c r="A739" s="1"/>
      <c r="B739" s="62"/>
      <c r="N739" s="37">
        <f t="shared" si="196"/>
        <v>1</v>
      </c>
      <c r="V739" s="39">
        <f t="shared" si="185"/>
      </c>
      <c r="W739" s="39">
        <f t="shared" si="186"/>
      </c>
      <c r="X739" s="39">
        <f t="shared" si="187"/>
      </c>
      <c r="Y739" s="39">
        <f t="shared" si="188"/>
      </c>
      <c r="Z739" s="39">
        <f t="shared" si="189"/>
      </c>
      <c r="AA739" s="39">
        <f t="shared" si="190"/>
      </c>
      <c r="AB739" s="39">
        <f t="shared" si="191"/>
      </c>
      <c r="AC739" s="39">
        <f t="shared" si="192"/>
      </c>
      <c r="AD739" s="39">
        <f t="shared" si="193"/>
      </c>
      <c r="AE739" s="39">
        <f t="shared" si="194"/>
      </c>
      <c r="AF739" s="39"/>
      <c r="AX739" s="2">
        <v>0.019139683217871642</v>
      </c>
      <c r="AY739" s="39">
        <f t="shared" si="197"/>
        <v>-0.1621095992338401</v>
      </c>
      <c r="BA739" s="2">
        <f t="shared" si="195"/>
        <v>-0.1609551276182338</v>
      </c>
      <c r="BB739" s="37">
        <f t="shared" si="198"/>
        <v>10</v>
      </c>
      <c r="BD739" s="37">
        <f t="shared" si="200"/>
        <v>18.304281200000116</v>
      </c>
      <c r="BE739" s="2">
        <f t="shared" si="199"/>
        <v>0.057494662156931324</v>
      </c>
    </row>
    <row r="740" spans="1:57" ht="12.75">
      <c r="A740" s="1"/>
      <c r="B740" s="62"/>
      <c r="N740" s="37">
        <f t="shared" si="196"/>
        <v>1</v>
      </c>
      <c r="V740" s="39">
        <f t="shared" si="185"/>
      </c>
      <c r="W740" s="39">
        <f t="shared" si="186"/>
      </c>
      <c r="X740" s="39">
        <f t="shared" si="187"/>
      </c>
      <c r="Y740" s="39">
        <f t="shared" si="188"/>
      </c>
      <c r="Z740" s="39">
        <f t="shared" si="189"/>
      </c>
      <c r="AA740" s="39">
        <f t="shared" si="190"/>
      </c>
      <c r="AB740" s="39">
        <f t="shared" si="191"/>
      </c>
      <c r="AC740" s="39">
        <f t="shared" si="192"/>
      </c>
      <c r="AD740" s="39">
        <f t="shared" si="193"/>
      </c>
      <c r="AE740" s="39">
        <f t="shared" si="194"/>
      </c>
      <c r="AF740" s="39"/>
      <c r="AX740" s="2">
        <v>0.012406689657277141</v>
      </c>
      <c r="AY740" s="39">
        <f t="shared" si="197"/>
        <v>-0.16371269293874355</v>
      </c>
      <c r="BA740" s="2">
        <f t="shared" si="195"/>
        <v>-0.1609551276182338</v>
      </c>
      <c r="BB740" s="37">
        <f t="shared" si="198"/>
        <v>10</v>
      </c>
      <c r="BD740" s="37">
        <f t="shared" si="200"/>
        <v>18.319428800000114</v>
      </c>
      <c r="BE740" s="2">
        <f t="shared" si="199"/>
        <v>0.057005178320759936</v>
      </c>
    </row>
    <row r="741" spans="1:57" ht="12.75">
      <c r="A741" s="1"/>
      <c r="B741" s="62"/>
      <c r="N741" s="37">
        <f t="shared" si="196"/>
        <v>1</v>
      </c>
      <c r="V741" s="39">
        <f t="shared" si="185"/>
      </c>
      <c r="W741" s="39">
        <f t="shared" si="186"/>
      </c>
      <c r="X741" s="39">
        <f t="shared" si="187"/>
      </c>
      <c r="Y741" s="39">
        <f t="shared" si="188"/>
      </c>
      <c r="Z741" s="39">
        <f t="shared" si="189"/>
      </c>
      <c r="AA741" s="39">
        <f t="shared" si="190"/>
      </c>
      <c r="AB741" s="39">
        <f t="shared" si="191"/>
      </c>
      <c r="AC741" s="39">
        <f t="shared" si="192"/>
      </c>
      <c r="AD741" s="39">
        <f t="shared" si="193"/>
      </c>
      <c r="AE741" s="39">
        <f t="shared" si="194"/>
      </c>
      <c r="AF741" s="39"/>
      <c r="AX741" s="2">
        <v>0.013342387157811213</v>
      </c>
      <c r="AY741" s="39">
        <f t="shared" si="197"/>
        <v>-0.16348990781956876</v>
      </c>
      <c r="BA741" s="2">
        <f t="shared" si="195"/>
        <v>-0.1609551276182338</v>
      </c>
      <c r="BB741" s="37">
        <f t="shared" si="198"/>
        <v>10</v>
      </c>
      <c r="BD741" s="37">
        <f t="shared" si="200"/>
        <v>18.334576400000113</v>
      </c>
      <c r="BE741" s="2">
        <f t="shared" si="199"/>
        <v>0.05651782705262509</v>
      </c>
    </row>
    <row r="742" spans="1:57" ht="12.75">
      <c r="A742" s="1"/>
      <c r="B742" s="62"/>
      <c r="N742" s="37">
        <f t="shared" si="196"/>
        <v>1</v>
      </c>
      <c r="V742" s="39">
        <f t="shared" si="185"/>
      </c>
      <c r="W742" s="39">
        <f t="shared" si="186"/>
      </c>
      <c r="X742" s="39">
        <f t="shared" si="187"/>
      </c>
      <c r="Y742" s="39">
        <f t="shared" si="188"/>
      </c>
      <c r="Z742" s="39">
        <f t="shared" si="189"/>
      </c>
      <c r="AA742" s="39">
        <f t="shared" si="190"/>
      </c>
      <c r="AB742" s="39">
        <f t="shared" si="191"/>
      </c>
      <c r="AC742" s="39">
        <f t="shared" si="192"/>
      </c>
      <c r="AD742" s="39">
        <f t="shared" si="193"/>
      </c>
      <c r="AE742" s="39">
        <f t="shared" si="194"/>
      </c>
      <c r="AF742" s="39"/>
      <c r="AX742" s="2">
        <v>0.006184575945310827</v>
      </c>
      <c r="AY742" s="39">
        <f t="shared" si="197"/>
        <v>-0.16519414858444983</v>
      </c>
      <c r="BA742" s="2">
        <f t="shared" si="195"/>
        <v>-0.1609551276182338</v>
      </c>
      <c r="BB742" s="37">
        <f t="shared" si="198"/>
        <v>10</v>
      </c>
      <c r="BD742" s="37">
        <f t="shared" si="200"/>
        <v>18.349724000000112</v>
      </c>
      <c r="BE742" s="2">
        <f t="shared" si="199"/>
        <v>0.05603262505934789</v>
      </c>
    </row>
    <row r="743" spans="1:57" ht="12.75">
      <c r="A743" s="1"/>
      <c r="B743" s="62"/>
      <c r="N743" s="37">
        <f t="shared" si="196"/>
        <v>1</v>
      </c>
      <c r="V743" s="39">
        <f t="shared" si="185"/>
      </c>
      <c r="W743" s="39">
        <f t="shared" si="186"/>
      </c>
      <c r="X743" s="39">
        <f t="shared" si="187"/>
      </c>
      <c r="Y743" s="39">
        <f t="shared" si="188"/>
      </c>
      <c r="Z743" s="39">
        <f t="shared" si="189"/>
      </c>
      <c r="AA743" s="39">
        <f t="shared" si="190"/>
      </c>
      <c r="AB743" s="39">
        <f t="shared" si="191"/>
      </c>
      <c r="AC743" s="39">
        <f t="shared" si="192"/>
      </c>
      <c r="AD743" s="39">
        <f t="shared" si="193"/>
      </c>
      <c r="AE743" s="39">
        <f t="shared" si="194"/>
      </c>
      <c r="AF743" s="39"/>
      <c r="AX743" s="2">
        <v>0.017129123813592946</v>
      </c>
      <c r="AY743" s="39">
        <f t="shared" si="197"/>
        <v>-0.16258830385390646</v>
      </c>
      <c r="BA743" s="2">
        <f t="shared" si="195"/>
        <v>-0.1609551276182338</v>
      </c>
      <c r="BB743" s="37">
        <f t="shared" si="198"/>
        <v>10</v>
      </c>
      <c r="BD743" s="37">
        <f t="shared" si="200"/>
        <v>18.36487160000011</v>
      </c>
      <c r="BE743" s="2">
        <f t="shared" si="199"/>
        <v>0.055549588673500745</v>
      </c>
    </row>
    <row r="744" spans="1:57" ht="12.75">
      <c r="A744" s="1"/>
      <c r="B744" s="62"/>
      <c r="N744" s="37">
        <f t="shared" si="196"/>
        <v>1</v>
      </c>
      <c r="V744" s="39">
        <f t="shared" si="185"/>
      </c>
      <c r="W744" s="39">
        <f t="shared" si="186"/>
      </c>
      <c r="X744" s="39">
        <f t="shared" si="187"/>
      </c>
      <c r="Y744" s="39">
        <f t="shared" si="188"/>
      </c>
      <c r="Z744" s="39">
        <f t="shared" si="189"/>
      </c>
      <c r="AA744" s="39">
        <f t="shared" si="190"/>
      </c>
      <c r="AB744" s="39">
        <f t="shared" si="191"/>
      </c>
      <c r="AC744" s="39">
        <f t="shared" si="192"/>
      </c>
      <c r="AD744" s="39">
        <f t="shared" si="193"/>
      </c>
      <c r="AE744" s="39">
        <f t="shared" si="194"/>
      </c>
      <c r="AF744" s="39"/>
      <c r="AX744" s="2">
        <v>-0.00336283455916013</v>
      </c>
      <c r="AY744" s="39">
        <f t="shared" si="197"/>
        <v>-0.1674673415617048</v>
      </c>
      <c r="BA744" s="2">
        <f t="shared" si="195"/>
        <v>-0.1609551276182338</v>
      </c>
      <c r="BB744" s="37">
        <f t="shared" si="198"/>
        <v>10</v>
      </c>
      <c r="BD744" s="37">
        <f t="shared" si="200"/>
        <v>18.38001920000011</v>
      </c>
      <c r="BE744" s="2">
        <f t="shared" si="199"/>
        <v>0.05506873385427846</v>
      </c>
    </row>
    <row r="745" spans="1:57" ht="12.75">
      <c r="A745" s="1"/>
      <c r="B745" s="62"/>
      <c r="N745" s="37">
        <f t="shared" si="196"/>
        <v>1</v>
      </c>
      <c r="V745" s="39">
        <f t="shared" si="185"/>
      </c>
      <c r="W745" s="39">
        <f t="shared" si="186"/>
      </c>
      <c r="X745" s="39">
        <f t="shared" si="187"/>
      </c>
      <c r="Y745" s="39">
        <f t="shared" si="188"/>
      </c>
      <c r="Z745" s="39">
        <f t="shared" si="189"/>
      </c>
      <c r="AA745" s="39">
        <f t="shared" si="190"/>
      </c>
      <c r="AB745" s="39">
        <f t="shared" si="191"/>
      </c>
      <c r="AC745" s="39">
        <f t="shared" si="192"/>
      </c>
      <c r="AD745" s="39">
        <f t="shared" si="193"/>
      </c>
      <c r="AE745" s="39">
        <f t="shared" si="194"/>
      </c>
      <c r="AF745" s="39"/>
      <c r="AX745" s="2">
        <v>-0.011170690023499252</v>
      </c>
      <c r="AY745" s="39">
        <f t="shared" si="197"/>
        <v>-0.16932635476749985</v>
      </c>
      <c r="BA745" s="2">
        <f t="shared" si="195"/>
        <v>-0.1609551276182338</v>
      </c>
      <c r="BB745" s="37">
        <f t="shared" si="198"/>
        <v>10</v>
      </c>
      <c r="BD745" s="37">
        <f t="shared" si="200"/>
        <v>18.39516680000011</v>
      </c>
      <c r="BE745" s="2">
        <f t="shared" si="199"/>
        <v>0.05459007618842895</v>
      </c>
    </row>
    <row r="746" spans="1:57" ht="12.75">
      <c r="A746" s="1"/>
      <c r="B746" s="62"/>
      <c r="N746" s="37">
        <f t="shared" si="196"/>
        <v>1</v>
      </c>
      <c r="V746" s="39">
        <f t="shared" si="185"/>
      </c>
      <c r="W746" s="39">
        <f t="shared" si="186"/>
      </c>
      <c r="X746" s="39">
        <f t="shared" si="187"/>
      </c>
      <c r="Y746" s="39">
        <f t="shared" si="188"/>
      </c>
      <c r="Z746" s="39">
        <f t="shared" si="189"/>
      </c>
      <c r="AA746" s="39">
        <f t="shared" si="190"/>
      </c>
      <c r="AB746" s="39">
        <f t="shared" si="191"/>
      </c>
      <c r="AC746" s="39">
        <f t="shared" si="192"/>
      </c>
      <c r="AD746" s="39">
        <f t="shared" si="193"/>
      </c>
      <c r="AE746" s="39">
        <f t="shared" si="194"/>
      </c>
      <c r="AF746" s="39"/>
      <c r="AX746" s="2">
        <v>-0.013124485000152591</v>
      </c>
      <c r="AY746" s="39">
        <f t="shared" si="197"/>
        <v>-0.1697915440476554</v>
      </c>
      <c r="BA746" s="2">
        <f t="shared" si="195"/>
        <v>-0.1609551276182338</v>
      </c>
      <c r="BB746" s="37">
        <f t="shared" si="198"/>
        <v>10</v>
      </c>
      <c r="BD746" s="37">
        <f t="shared" si="200"/>
        <v>18.410314400000107</v>
      </c>
      <c r="BE746" s="2">
        <f t="shared" si="199"/>
        <v>0.05411363089124234</v>
      </c>
    </row>
    <row r="747" spans="1:57" ht="12.75">
      <c r="A747" s="1"/>
      <c r="B747" s="62"/>
      <c r="N747" s="37">
        <f t="shared" si="196"/>
        <v>1</v>
      </c>
      <c r="V747" s="39">
        <f t="shared" si="185"/>
      </c>
      <c r="W747" s="39">
        <f t="shared" si="186"/>
      </c>
      <c r="X747" s="39">
        <f t="shared" si="187"/>
      </c>
      <c r="Y747" s="39">
        <f t="shared" si="188"/>
      </c>
      <c r="Z747" s="39">
        <f t="shared" si="189"/>
      </c>
      <c r="AA747" s="39">
        <f t="shared" si="190"/>
      </c>
      <c r="AB747" s="39">
        <f t="shared" si="191"/>
      </c>
      <c r="AC747" s="39">
        <f t="shared" si="192"/>
      </c>
      <c r="AD747" s="39">
        <f t="shared" si="193"/>
      </c>
      <c r="AE747" s="39">
        <f t="shared" si="194"/>
      </c>
      <c r="AF747" s="39"/>
      <c r="AX747" s="2">
        <v>0.01856105227820673</v>
      </c>
      <c r="AY747" s="39">
        <f t="shared" si="197"/>
        <v>-0.1622473685051889</v>
      </c>
      <c r="BA747" s="2">
        <f t="shared" si="195"/>
        <v>-0.1609551276182338</v>
      </c>
      <c r="BB747" s="37">
        <f t="shared" si="198"/>
        <v>10</v>
      </c>
      <c r="BD747" s="37">
        <f t="shared" si="200"/>
        <v>18.425462000000106</v>
      </c>
      <c r="BE747" s="2">
        <f t="shared" si="199"/>
        <v>0.053639412807598374</v>
      </c>
    </row>
    <row r="748" spans="1:57" ht="12.75">
      <c r="A748" s="1"/>
      <c r="B748" s="62"/>
      <c r="N748" s="37">
        <f t="shared" si="196"/>
        <v>1</v>
      </c>
      <c r="V748" s="39">
        <f t="shared" si="185"/>
      </c>
      <c r="W748" s="39">
        <f t="shared" si="186"/>
      </c>
      <c r="X748" s="39">
        <f t="shared" si="187"/>
      </c>
      <c r="Y748" s="39">
        <f t="shared" si="188"/>
      </c>
      <c r="Z748" s="39">
        <f t="shared" si="189"/>
      </c>
      <c r="AA748" s="39">
        <f t="shared" si="190"/>
      </c>
      <c r="AB748" s="39">
        <f t="shared" si="191"/>
      </c>
      <c r="AC748" s="39">
        <f t="shared" si="192"/>
      </c>
      <c r="AD748" s="39">
        <f t="shared" si="193"/>
      </c>
      <c r="AE748" s="39">
        <f t="shared" si="194"/>
      </c>
      <c r="AF748" s="39"/>
      <c r="AX748" s="2">
        <v>0.026938383129367964</v>
      </c>
      <c r="AY748" s="39">
        <f t="shared" si="197"/>
        <v>-0.16025276592157908</v>
      </c>
      <c r="BA748" s="2">
        <f t="shared" si="195"/>
        <v>-0.1609551276182338</v>
      </c>
      <c r="BB748" s="37">
        <f t="shared" si="198"/>
        <v>10</v>
      </c>
      <c r="BD748" s="37">
        <f t="shared" si="200"/>
        <v>18.440609600000105</v>
      </c>
      <c r="BE748" s="2">
        <f t="shared" si="199"/>
        <v>0.05316743641307087</v>
      </c>
    </row>
    <row r="749" spans="1:57" ht="12.75">
      <c r="A749" s="1"/>
      <c r="B749" s="62"/>
      <c r="N749" s="37">
        <f t="shared" si="196"/>
        <v>1</v>
      </c>
      <c r="V749" s="39">
        <f t="shared" si="185"/>
      </c>
      <c r="W749" s="39">
        <f t="shared" si="186"/>
      </c>
      <c r="X749" s="39">
        <f t="shared" si="187"/>
      </c>
      <c r="Y749" s="39">
        <f t="shared" si="188"/>
      </c>
      <c r="Z749" s="39">
        <f t="shared" si="189"/>
      </c>
      <c r="AA749" s="39">
        <f t="shared" si="190"/>
      </c>
      <c r="AB749" s="39">
        <f t="shared" si="191"/>
      </c>
      <c r="AC749" s="39">
        <f t="shared" si="192"/>
      </c>
      <c r="AD749" s="39">
        <f t="shared" si="193"/>
      </c>
      <c r="AE749" s="39">
        <f t="shared" si="194"/>
      </c>
      <c r="AF749" s="39"/>
      <c r="AX749" s="2">
        <v>0.018780785546433913</v>
      </c>
      <c r="AY749" s="39">
        <f t="shared" si="197"/>
        <v>-0.1621950510603729</v>
      </c>
      <c r="BA749" s="2">
        <f t="shared" si="195"/>
        <v>-0.1609551276182338</v>
      </c>
      <c r="BB749" s="37">
        <f t="shared" si="198"/>
        <v>10</v>
      </c>
      <c r="BD749" s="37">
        <f t="shared" si="200"/>
        <v>18.455757200000104</v>
      </c>
      <c r="BE749" s="2">
        <f t="shared" si="199"/>
        <v>0.052697715815088794</v>
      </c>
    </row>
    <row r="750" spans="1:57" ht="12.75">
      <c r="A750" s="1"/>
      <c r="B750" s="62"/>
      <c r="N750" s="37">
        <f t="shared" si="196"/>
        <v>1</v>
      </c>
      <c r="V750" s="39">
        <f t="shared" si="185"/>
      </c>
      <c r="W750" s="39">
        <f t="shared" si="186"/>
      </c>
      <c r="X750" s="39">
        <f t="shared" si="187"/>
      </c>
      <c r="Y750" s="39">
        <f t="shared" si="188"/>
      </c>
      <c r="Z750" s="39">
        <f t="shared" si="189"/>
      </c>
      <c r="AA750" s="39">
        <f t="shared" si="190"/>
      </c>
      <c r="AB750" s="39">
        <f t="shared" si="191"/>
      </c>
      <c r="AC750" s="39">
        <f t="shared" si="192"/>
      </c>
      <c r="AD750" s="39">
        <f t="shared" si="193"/>
      </c>
      <c r="AE750" s="39">
        <f t="shared" si="194"/>
      </c>
      <c r="AF750" s="39"/>
      <c r="AX750" s="2">
        <v>0.0005081331827753513</v>
      </c>
      <c r="AY750" s="39">
        <f t="shared" si="197"/>
        <v>-0.1665456825755297</v>
      </c>
      <c r="BA750" s="2">
        <f t="shared" si="195"/>
        <v>-0.1609551276182338</v>
      </c>
      <c r="BB750" s="37">
        <f t="shared" si="198"/>
        <v>10</v>
      </c>
      <c r="BD750" s="37">
        <f t="shared" si="200"/>
        <v>18.470904800000103</v>
      </c>
      <c r="BE750" s="2">
        <f t="shared" si="199"/>
        <v>0.05223026475415306</v>
      </c>
    </row>
    <row r="751" spans="1:57" ht="12.75">
      <c r="A751" s="1"/>
      <c r="B751" s="62"/>
      <c r="N751" s="37">
        <f t="shared" si="196"/>
        <v>1</v>
      </c>
      <c r="V751" s="39">
        <f t="shared" si="185"/>
      </c>
      <c r="W751" s="39">
        <f t="shared" si="186"/>
      </c>
      <c r="X751" s="39">
        <f t="shared" si="187"/>
      </c>
      <c r="Y751" s="39">
        <f t="shared" si="188"/>
      </c>
      <c r="Z751" s="39">
        <f t="shared" si="189"/>
      </c>
      <c r="AA751" s="39">
        <f t="shared" si="190"/>
      </c>
      <c r="AB751" s="39">
        <f t="shared" si="191"/>
      </c>
      <c r="AC751" s="39">
        <f t="shared" si="192"/>
      </c>
      <c r="AD751" s="39">
        <f t="shared" si="193"/>
      </c>
      <c r="AE751" s="39">
        <f t="shared" si="194"/>
      </c>
      <c r="AF751" s="39"/>
      <c r="AX751" s="2">
        <v>0.009039277321695613</v>
      </c>
      <c r="AY751" s="39">
        <f t="shared" si="197"/>
        <v>-0.16451445778054868</v>
      </c>
      <c r="BA751" s="2">
        <f t="shared" si="195"/>
        <v>-0.1609551276182338</v>
      </c>
      <c r="BB751" s="37">
        <f t="shared" si="198"/>
        <v>10</v>
      </c>
      <c r="BD751" s="37">
        <f t="shared" si="200"/>
        <v>18.4860524000001</v>
      </c>
      <c r="BE751" s="2">
        <f t="shared" si="199"/>
        <v>0.05176509660510838</v>
      </c>
    </row>
    <row r="752" spans="1:57" ht="12.75">
      <c r="A752" s="1"/>
      <c r="B752" s="62"/>
      <c r="N752" s="37">
        <f t="shared" si="196"/>
        <v>1</v>
      </c>
      <c r="V752" s="39">
        <f t="shared" si="185"/>
      </c>
      <c r="W752" s="39">
        <f t="shared" si="186"/>
      </c>
      <c r="X752" s="39">
        <f t="shared" si="187"/>
      </c>
      <c r="Y752" s="39">
        <f t="shared" si="188"/>
      </c>
      <c r="Z752" s="39">
        <f t="shared" si="189"/>
      </c>
      <c r="AA752" s="39">
        <f t="shared" si="190"/>
      </c>
      <c r="AB752" s="39">
        <f t="shared" si="191"/>
      </c>
      <c r="AC752" s="39">
        <f t="shared" si="192"/>
      </c>
      <c r="AD752" s="39">
        <f t="shared" si="193"/>
      </c>
      <c r="AE752" s="39">
        <f t="shared" si="194"/>
      </c>
      <c r="AF752" s="39"/>
      <c r="AX752" s="2">
        <v>0.015863826410718103</v>
      </c>
      <c r="AY752" s="39">
        <f t="shared" si="197"/>
        <v>-0.16288956514030523</v>
      </c>
      <c r="BA752" s="2">
        <f t="shared" si="195"/>
        <v>-0.1609551276182338</v>
      </c>
      <c r="BB752" s="37">
        <f t="shared" si="198"/>
        <v>10</v>
      </c>
      <c r="BD752" s="37">
        <f t="shared" si="200"/>
        <v>18.5012000000001</v>
      </c>
      <c r="BE752" s="2">
        <f t="shared" si="199"/>
        <v>0.051302224378469444</v>
      </c>
    </row>
    <row r="753" spans="1:57" ht="12.75">
      <c r="A753" s="1"/>
      <c r="B753" s="62"/>
      <c r="N753" s="37">
        <f t="shared" si="196"/>
        <v>1</v>
      </c>
      <c r="V753" s="39">
        <f t="shared" si="185"/>
      </c>
      <c r="W753" s="39">
        <f t="shared" si="186"/>
      </c>
      <c r="X753" s="39">
        <f t="shared" si="187"/>
      </c>
      <c r="Y753" s="39">
        <f t="shared" si="188"/>
      </c>
      <c r="Z753" s="39">
        <f t="shared" si="189"/>
      </c>
      <c r="AA753" s="39">
        <f t="shared" si="190"/>
      </c>
      <c r="AB753" s="39">
        <f t="shared" si="191"/>
      </c>
      <c r="AC753" s="39">
        <f t="shared" si="192"/>
      </c>
      <c r="AD753" s="39">
        <f t="shared" si="193"/>
      </c>
      <c r="AE753" s="39">
        <f t="shared" si="194"/>
      </c>
      <c r="AF753" s="39"/>
      <c r="AX753" s="2">
        <v>0.007444380016479998</v>
      </c>
      <c r="AY753" s="39">
        <f t="shared" si="197"/>
        <v>-0.16489419523417145</v>
      </c>
      <c r="BA753" s="2">
        <f t="shared" si="195"/>
        <v>-0.1609551276182338</v>
      </c>
      <c r="BB753" s="37">
        <f t="shared" si="198"/>
        <v>10</v>
      </c>
      <c r="BD753" s="37">
        <f t="shared" si="200"/>
        <v>18.5163476000001</v>
      </c>
      <c r="BE753" s="2">
        <f t="shared" si="199"/>
        <v>0.050841660721800463</v>
      </c>
    </row>
    <row r="754" spans="1:57" ht="12.75">
      <c r="A754" s="1"/>
      <c r="B754" s="62"/>
      <c r="N754" s="37">
        <f t="shared" si="196"/>
        <v>1</v>
      </c>
      <c r="V754" s="39">
        <f t="shared" si="185"/>
      </c>
      <c r="W754" s="39">
        <f t="shared" si="186"/>
      </c>
      <c r="X754" s="39">
        <f t="shared" si="187"/>
      </c>
      <c r="Y754" s="39">
        <f t="shared" si="188"/>
      </c>
      <c r="Z754" s="39">
        <f t="shared" si="189"/>
      </c>
      <c r="AA754" s="39">
        <f t="shared" si="190"/>
      </c>
      <c r="AB754" s="39">
        <f t="shared" si="191"/>
      </c>
      <c r="AC754" s="39">
        <f t="shared" si="192"/>
      </c>
      <c r="AD754" s="39">
        <f t="shared" si="193"/>
      </c>
      <c r="AE754" s="39">
        <f t="shared" si="194"/>
      </c>
      <c r="AF754" s="39"/>
      <c r="AX754" s="2">
        <v>-0.0013742484817041538</v>
      </c>
      <c r="AY754" s="39">
        <f t="shared" si="197"/>
        <v>-0.16699386868612007</v>
      </c>
      <c r="BA754" s="2">
        <f t="shared" si="195"/>
        <v>-0.1609551276182338</v>
      </c>
      <c r="BB754" s="37">
        <f t="shared" si="198"/>
        <v>10</v>
      </c>
      <c r="BD754" s="37">
        <f t="shared" si="200"/>
        <v>18.531495200000098</v>
      </c>
      <c r="BE754" s="2">
        <f t="shared" si="199"/>
        <v>0.05038341792114751</v>
      </c>
    </row>
    <row r="755" spans="1:57" ht="12.75">
      <c r="A755" s="1"/>
      <c r="B755" s="62"/>
      <c r="N755" s="37">
        <f t="shared" si="196"/>
        <v>1</v>
      </c>
      <c r="V755" s="39">
        <f t="shared" si="185"/>
      </c>
      <c r="W755" s="39">
        <f t="shared" si="186"/>
      </c>
      <c r="X755" s="39">
        <f t="shared" si="187"/>
      </c>
      <c r="Y755" s="39">
        <f t="shared" si="188"/>
      </c>
      <c r="Z755" s="39">
        <f t="shared" si="189"/>
      </c>
      <c r="AA755" s="39">
        <f t="shared" si="190"/>
      </c>
      <c r="AB755" s="39">
        <f t="shared" si="191"/>
      </c>
      <c r="AC755" s="39">
        <f t="shared" si="192"/>
      </c>
      <c r="AD755" s="39">
        <f t="shared" si="193"/>
      </c>
      <c r="AE755" s="39">
        <f t="shared" si="194"/>
      </c>
      <c r="AF755" s="39"/>
      <c r="AX755" s="2">
        <v>-0.028925138096255378</v>
      </c>
      <c r="AY755" s="39">
        <f t="shared" si="197"/>
        <v>-0.17355360430863226</v>
      </c>
      <c r="BA755" s="2">
        <f t="shared" si="195"/>
        <v>-0.1609551276182338</v>
      </c>
      <c r="BB755" s="37">
        <f t="shared" si="198"/>
        <v>10</v>
      </c>
      <c r="BD755" s="37">
        <f t="shared" si="200"/>
        <v>18.546642800000097</v>
      </c>
      <c r="BE755" s="2">
        <f t="shared" si="199"/>
        <v>0.04992750790252283</v>
      </c>
    </row>
    <row r="756" spans="1:57" ht="12.75">
      <c r="A756" s="1"/>
      <c r="B756" s="62"/>
      <c r="N756" s="37">
        <f t="shared" si="196"/>
        <v>1</v>
      </c>
      <c r="V756" s="39">
        <f t="shared" si="185"/>
      </c>
      <c r="W756" s="39">
        <f t="shared" si="186"/>
      </c>
      <c r="X756" s="39">
        <f t="shared" si="187"/>
      </c>
      <c r="Y756" s="39">
        <f t="shared" si="188"/>
      </c>
      <c r="Z756" s="39">
        <f t="shared" si="189"/>
      </c>
      <c r="AA756" s="39">
        <f t="shared" si="190"/>
      </c>
      <c r="AB756" s="39">
        <f t="shared" si="191"/>
      </c>
      <c r="AC756" s="39">
        <f t="shared" si="192"/>
      </c>
      <c r="AD756" s="39">
        <f t="shared" si="193"/>
      </c>
      <c r="AE756" s="39">
        <f t="shared" si="194"/>
      </c>
      <c r="AF756" s="39"/>
      <c r="AX756" s="2">
        <v>-0.005534531693472091</v>
      </c>
      <c r="AY756" s="39">
        <f t="shared" si="197"/>
        <v>-0.16798441230796957</v>
      </c>
      <c r="BA756" s="2">
        <f t="shared" si="195"/>
        <v>-0.1609551276182338</v>
      </c>
      <c r="BB756" s="37">
        <f t="shared" si="198"/>
        <v>10</v>
      </c>
      <c r="BD756" s="37">
        <f t="shared" si="200"/>
        <v>18.561790400000096</v>
      </c>
      <c r="BE756" s="2">
        <f t="shared" si="199"/>
        <v>0.04947394223344035</v>
      </c>
    </row>
    <row r="757" spans="1:57" ht="12.75">
      <c r="A757" s="1"/>
      <c r="B757" s="62"/>
      <c r="N757" s="37">
        <f t="shared" si="196"/>
        <v>1</v>
      </c>
      <c r="V757" s="39">
        <f t="shared" si="185"/>
      </c>
      <c r="W757" s="39">
        <f t="shared" si="186"/>
      </c>
      <c r="X757" s="39">
        <f t="shared" si="187"/>
      </c>
      <c r="Y757" s="39">
        <f t="shared" si="188"/>
      </c>
      <c r="Z757" s="39">
        <f t="shared" si="189"/>
      </c>
      <c r="AA757" s="39">
        <f t="shared" si="190"/>
      </c>
      <c r="AB757" s="39">
        <f t="shared" si="191"/>
      </c>
      <c r="AC757" s="39">
        <f t="shared" si="192"/>
      </c>
      <c r="AD757" s="39">
        <f t="shared" si="193"/>
      </c>
      <c r="AE757" s="39">
        <f t="shared" si="194"/>
      </c>
      <c r="AF757" s="39"/>
      <c r="AX757" s="2">
        <v>0.015909604174932097</v>
      </c>
      <c r="AY757" s="39">
        <f t="shared" si="197"/>
        <v>-0.16287866567263523</v>
      </c>
      <c r="BA757" s="2">
        <f t="shared" si="195"/>
        <v>-0.1609551276182338</v>
      </c>
      <c r="BB757" s="37">
        <f t="shared" si="198"/>
        <v>10</v>
      </c>
      <c r="BD757" s="37">
        <f t="shared" si="200"/>
        <v>18.576938000000094</v>
      </c>
      <c r="BE757" s="2">
        <f t="shared" si="199"/>
        <v>0.04902273212450131</v>
      </c>
    </row>
    <row r="758" spans="1:57" ht="12.75">
      <c r="A758" s="1"/>
      <c r="B758" s="62"/>
      <c r="N758" s="37">
        <f t="shared" si="196"/>
        <v>1</v>
      </c>
      <c r="V758" s="39">
        <f t="shared" si="185"/>
      </c>
      <c r="W758" s="39">
        <f t="shared" si="186"/>
      </c>
      <c r="X758" s="39">
        <f t="shared" si="187"/>
      </c>
      <c r="Y758" s="39">
        <f t="shared" si="188"/>
      </c>
      <c r="Z758" s="39">
        <f t="shared" si="189"/>
      </c>
      <c r="AA758" s="39">
        <f t="shared" si="190"/>
      </c>
      <c r="AB758" s="39">
        <f t="shared" si="191"/>
      </c>
      <c r="AC758" s="39">
        <f t="shared" si="192"/>
      </c>
      <c r="AD758" s="39">
        <f t="shared" si="193"/>
      </c>
      <c r="AE758" s="39">
        <f t="shared" si="194"/>
      </c>
      <c r="AF758" s="39"/>
      <c r="AX758" s="2">
        <v>0.025215308084353162</v>
      </c>
      <c r="AY758" s="39">
        <f t="shared" si="197"/>
        <v>-0.16066302188467785</v>
      </c>
      <c r="BA758" s="2">
        <f t="shared" si="195"/>
        <v>-0.1609551276182338</v>
      </c>
      <c r="BB758" s="37">
        <f t="shared" si="198"/>
        <v>10</v>
      </c>
      <c r="BD758" s="37">
        <f t="shared" si="200"/>
        <v>18.592085600000093</v>
      </c>
      <c r="BE758" s="2">
        <f t="shared" si="199"/>
        <v>0.04857388843102987</v>
      </c>
    </row>
    <row r="759" spans="1:57" ht="12.75">
      <c r="A759" s="1"/>
      <c r="B759" s="62"/>
      <c r="N759" s="37">
        <f t="shared" si="196"/>
        <v>1</v>
      </c>
      <c r="V759" s="39">
        <f t="shared" si="185"/>
      </c>
      <c r="W759" s="39">
        <f t="shared" si="186"/>
      </c>
      <c r="X759" s="39">
        <f t="shared" si="187"/>
      </c>
      <c r="Y759" s="39">
        <f t="shared" si="188"/>
      </c>
      <c r="Z759" s="39">
        <f t="shared" si="189"/>
      </c>
      <c r="AA759" s="39">
        <f t="shared" si="190"/>
      </c>
      <c r="AB759" s="39">
        <f t="shared" si="191"/>
      </c>
      <c r="AC759" s="39">
        <f t="shared" si="192"/>
      </c>
      <c r="AD759" s="39">
        <f t="shared" si="193"/>
      </c>
      <c r="AE759" s="39">
        <f t="shared" si="194"/>
      </c>
      <c r="AF759" s="39"/>
      <c r="AX759" s="2">
        <v>0.02093783379619739</v>
      </c>
      <c r="AY759" s="39">
        <f t="shared" si="197"/>
        <v>-0.16168146814376255</v>
      </c>
      <c r="BA759" s="2">
        <f t="shared" si="195"/>
        <v>-0.1609551276182338</v>
      </c>
      <c r="BB759" s="37">
        <f t="shared" si="198"/>
        <v>10</v>
      </c>
      <c r="BD759" s="37">
        <f t="shared" si="200"/>
        <v>18.607233200000092</v>
      </c>
      <c r="BE759" s="2">
        <f t="shared" si="199"/>
        <v>0.04812742165475711</v>
      </c>
    </row>
    <row r="760" spans="1:57" ht="12.75">
      <c r="A760" s="1"/>
      <c r="B760" s="62"/>
      <c r="N760" s="37">
        <f t="shared" si="196"/>
        <v>1</v>
      </c>
      <c r="V760" s="39">
        <f t="shared" si="185"/>
      </c>
      <c r="W760" s="39">
        <f t="shared" si="186"/>
      </c>
      <c r="X760" s="39">
        <f t="shared" si="187"/>
      </c>
      <c r="Y760" s="39">
        <f t="shared" si="188"/>
      </c>
      <c r="Z760" s="39">
        <f t="shared" si="189"/>
      </c>
      <c r="AA760" s="39">
        <f t="shared" si="190"/>
      </c>
      <c r="AB760" s="39">
        <f t="shared" si="191"/>
      </c>
      <c r="AC760" s="39">
        <f t="shared" si="192"/>
      </c>
      <c r="AD760" s="39">
        <f t="shared" si="193"/>
      </c>
      <c r="AE760" s="39">
        <f t="shared" si="194"/>
      </c>
      <c r="AF760" s="39"/>
      <c r="AX760" s="2">
        <v>-0.02076021607104709</v>
      </c>
      <c r="AY760" s="39">
        <f t="shared" si="197"/>
        <v>-0.17160957525501122</v>
      </c>
      <c r="BA760" s="2">
        <f t="shared" si="195"/>
        <v>-0.1609551276182338</v>
      </c>
      <c r="BB760" s="37">
        <f t="shared" si="198"/>
        <v>10</v>
      </c>
      <c r="BD760" s="37">
        <f t="shared" si="200"/>
        <v>18.62238080000009</v>
      </c>
      <c r="BE760" s="2">
        <f t="shared" si="199"/>
        <v>0.04768334194555324</v>
      </c>
    </row>
    <row r="761" spans="1:57" ht="12.75">
      <c r="A761" s="1"/>
      <c r="B761" s="62"/>
      <c r="N761" s="37">
        <f t="shared" si="196"/>
        <v>1</v>
      </c>
      <c r="V761" s="39">
        <f t="shared" si="185"/>
      </c>
      <c r="W761" s="39">
        <f t="shared" si="186"/>
      </c>
      <c r="X761" s="39">
        <f t="shared" si="187"/>
      </c>
      <c r="Y761" s="39">
        <f t="shared" si="188"/>
      </c>
      <c r="Z761" s="39">
        <f t="shared" si="189"/>
      </c>
      <c r="AA761" s="39">
        <f t="shared" si="190"/>
      </c>
      <c r="AB761" s="39">
        <f t="shared" si="191"/>
      </c>
      <c r="AC761" s="39">
        <f t="shared" si="192"/>
      </c>
      <c r="AD761" s="39">
        <f t="shared" si="193"/>
      </c>
      <c r="AE761" s="39">
        <f t="shared" si="194"/>
      </c>
      <c r="AF761" s="39"/>
      <c r="AX761" s="2">
        <v>0.008786584063234348</v>
      </c>
      <c r="AY761" s="39">
        <f t="shared" si="197"/>
        <v>-0.16457462284208707</v>
      </c>
      <c r="BA761" s="2">
        <f t="shared" si="195"/>
        <v>-0.1609551276182338</v>
      </c>
      <c r="BB761" s="37">
        <f t="shared" si="198"/>
        <v>10</v>
      </c>
      <c r="BD761" s="37">
        <f t="shared" si="200"/>
        <v>18.63752840000009</v>
      </c>
      <c r="BE761" s="2">
        <f t="shared" si="199"/>
        <v>0.047241659103206844</v>
      </c>
    </row>
    <row r="762" spans="1:57" ht="12.75">
      <c r="A762" s="1"/>
      <c r="B762" s="62"/>
      <c r="N762" s="37">
        <f t="shared" si="196"/>
        <v>1</v>
      </c>
      <c r="V762" s="39">
        <f t="shared" si="185"/>
      </c>
      <c r="W762" s="39">
        <f t="shared" si="186"/>
      </c>
      <c r="X762" s="39">
        <f t="shared" si="187"/>
      </c>
      <c r="Y762" s="39">
        <f t="shared" si="188"/>
      </c>
      <c r="Z762" s="39">
        <f t="shared" si="189"/>
      </c>
      <c r="AA762" s="39">
        <f t="shared" si="190"/>
      </c>
      <c r="AB762" s="39">
        <f t="shared" si="191"/>
      </c>
      <c r="AC762" s="39">
        <f t="shared" si="192"/>
      </c>
      <c r="AD762" s="39">
        <f t="shared" si="193"/>
      </c>
      <c r="AE762" s="39">
        <f t="shared" si="194"/>
      </c>
      <c r="AF762" s="39"/>
      <c r="AX762" s="2">
        <v>-0.0058256782738731056</v>
      </c>
      <c r="AY762" s="39">
        <f t="shared" si="197"/>
        <v>-0.16805373292235076</v>
      </c>
      <c r="BA762" s="2">
        <f t="shared" si="195"/>
        <v>-0.1609551276182338</v>
      </c>
      <c r="BB762" s="37">
        <f t="shared" si="198"/>
        <v>10</v>
      </c>
      <c r="BD762" s="37">
        <f t="shared" si="200"/>
        <v>18.65267600000009</v>
      </c>
      <c r="BE762" s="2">
        <f t="shared" si="199"/>
        <v>0.046802382579250484</v>
      </c>
    </row>
    <row r="763" spans="1:57" ht="12.75">
      <c r="A763" s="1"/>
      <c r="B763" s="62"/>
      <c r="N763" s="37">
        <f t="shared" si="196"/>
        <v>1</v>
      </c>
      <c r="V763" s="39">
        <f t="shared" si="185"/>
      </c>
      <c r="W763" s="39">
        <f t="shared" si="186"/>
      </c>
      <c r="X763" s="39">
        <f t="shared" si="187"/>
      </c>
      <c r="Y763" s="39">
        <f t="shared" si="188"/>
      </c>
      <c r="Z763" s="39">
        <f t="shared" si="189"/>
      </c>
      <c r="AA763" s="39">
        <f t="shared" si="190"/>
      </c>
      <c r="AB763" s="39">
        <f t="shared" si="191"/>
      </c>
      <c r="AC763" s="39">
        <f t="shared" si="192"/>
      </c>
      <c r="AD763" s="39">
        <f t="shared" si="193"/>
      </c>
      <c r="AE763" s="39">
        <f t="shared" si="194"/>
      </c>
      <c r="AF763" s="39"/>
      <c r="AX763" s="2">
        <v>0.003749198889126254</v>
      </c>
      <c r="AY763" s="39">
        <f t="shared" si="197"/>
        <v>-0.16577400026449376</v>
      </c>
      <c r="BA763" s="2">
        <f t="shared" si="195"/>
        <v>-0.1609551276182338</v>
      </c>
      <c r="BB763" s="37">
        <f t="shared" si="198"/>
        <v>10</v>
      </c>
      <c r="BD763" s="37">
        <f t="shared" si="200"/>
        <v>18.667823600000087</v>
      </c>
      <c r="BE763" s="2">
        <f t="shared" si="199"/>
        <v>0.04636552147883184</v>
      </c>
    </row>
    <row r="764" spans="1:57" ht="12.75">
      <c r="A764" s="1"/>
      <c r="B764" s="62"/>
      <c r="N764" s="37">
        <f t="shared" si="196"/>
        <v>1</v>
      </c>
      <c r="V764" s="39">
        <f t="shared" si="185"/>
      </c>
      <c r="W764" s="39">
        <f t="shared" si="186"/>
      </c>
      <c r="X764" s="39">
        <f t="shared" si="187"/>
      </c>
      <c r="Y764" s="39">
        <f t="shared" si="188"/>
      </c>
      <c r="Z764" s="39">
        <f t="shared" si="189"/>
      </c>
      <c r="AA764" s="39">
        <f t="shared" si="190"/>
      </c>
      <c r="AB764" s="39">
        <f t="shared" si="191"/>
      </c>
      <c r="AC764" s="39">
        <f t="shared" si="192"/>
      </c>
      <c r="AD764" s="39">
        <f t="shared" si="193"/>
      </c>
      <c r="AE764" s="39">
        <f t="shared" si="194"/>
      </c>
      <c r="AF764" s="39"/>
      <c r="AX764" s="2">
        <v>0.024336375011444443</v>
      </c>
      <c r="AY764" s="39">
        <f t="shared" si="197"/>
        <v>-0.16087229166394182</v>
      </c>
      <c r="BA764" s="2">
        <f t="shared" si="195"/>
        <v>-0.1609551276182338</v>
      </c>
      <c r="BB764" s="37">
        <f t="shared" si="198"/>
        <v>10</v>
      </c>
      <c r="BD764" s="37">
        <f t="shared" si="200"/>
        <v>18.682971200000086</v>
      </c>
      <c r="BE764" s="2">
        <f t="shared" si="199"/>
        <v>0.045931084562629544</v>
      </c>
    </row>
    <row r="765" spans="1:57" ht="12.75">
      <c r="A765" s="1"/>
      <c r="B765" s="62"/>
      <c r="N765" s="37">
        <f t="shared" si="196"/>
        <v>1</v>
      </c>
      <c r="V765" s="39">
        <f t="shared" si="185"/>
      </c>
      <c r="W765" s="39">
        <f t="shared" si="186"/>
      </c>
      <c r="X765" s="39">
        <f t="shared" si="187"/>
      </c>
      <c r="Y765" s="39">
        <f t="shared" si="188"/>
      </c>
      <c r="Z765" s="39">
        <f t="shared" si="189"/>
      </c>
      <c r="AA765" s="39">
        <f t="shared" si="190"/>
      </c>
      <c r="AB765" s="39">
        <f t="shared" si="191"/>
      </c>
      <c r="AC765" s="39">
        <f t="shared" si="192"/>
      </c>
      <c r="AD765" s="39">
        <f t="shared" si="193"/>
      </c>
      <c r="AE765" s="39">
        <f t="shared" si="194"/>
      </c>
      <c r="AF765" s="39"/>
      <c r="AX765" s="2">
        <v>0.0050547807245094195</v>
      </c>
      <c r="AY765" s="39">
        <f t="shared" si="197"/>
        <v>-0.1654631474465454</v>
      </c>
      <c r="BA765" s="2">
        <f t="shared" si="195"/>
        <v>-0.1609551276182338</v>
      </c>
      <c r="BB765" s="37">
        <f t="shared" si="198"/>
        <v>10</v>
      </c>
      <c r="BD765" s="37">
        <f t="shared" si="200"/>
        <v>18.698118800000085</v>
      </c>
      <c r="BE765" s="2">
        <f t="shared" si="199"/>
        <v>0.04549908024881282</v>
      </c>
    </row>
    <row r="766" spans="1:57" ht="12.75">
      <c r="A766" s="1"/>
      <c r="B766" s="62"/>
      <c r="N766" s="37">
        <f t="shared" si="196"/>
        <v>1</v>
      </c>
      <c r="V766" s="39">
        <f t="shared" si="185"/>
      </c>
      <c r="W766" s="39">
        <f t="shared" si="186"/>
      </c>
      <c r="X766" s="39">
        <f t="shared" si="187"/>
      </c>
      <c r="Y766" s="39">
        <f t="shared" si="188"/>
      </c>
      <c r="Z766" s="39">
        <f t="shared" si="189"/>
      </c>
      <c r="AA766" s="39">
        <f t="shared" si="190"/>
      </c>
      <c r="AB766" s="39">
        <f t="shared" si="191"/>
      </c>
      <c r="AC766" s="39">
        <f t="shared" si="192"/>
      </c>
      <c r="AD766" s="39">
        <f t="shared" si="193"/>
      </c>
      <c r="AE766" s="39">
        <f t="shared" si="194"/>
      </c>
      <c r="AF766" s="39"/>
      <c r="AX766" s="2">
        <v>-0.00574694051942503</v>
      </c>
      <c r="AY766" s="39">
        <f t="shared" si="197"/>
        <v>-0.16803498583795837</v>
      </c>
      <c r="BA766" s="2">
        <f t="shared" si="195"/>
        <v>-0.1609551276182338</v>
      </c>
      <c r="BB766" s="37">
        <f t="shared" si="198"/>
        <v>10</v>
      </c>
      <c r="BD766" s="37">
        <f t="shared" si="200"/>
        <v>18.713266400000084</v>
      </c>
      <c r="BE766" s="2">
        <f t="shared" si="199"/>
        <v>0.04506951661504427</v>
      </c>
    </row>
    <row r="767" spans="1:57" ht="12.75">
      <c r="A767" s="1"/>
      <c r="B767" s="62"/>
      <c r="N767" s="37">
        <f t="shared" si="196"/>
        <v>1</v>
      </c>
      <c r="V767" s="39">
        <f t="shared" si="185"/>
      </c>
      <c r="W767" s="39">
        <f t="shared" si="186"/>
      </c>
      <c r="X767" s="39">
        <f t="shared" si="187"/>
      </c>
      <c r="Y767" s="39">
        <f t="shared" si="188"/>
      </c>
      <c r="Z767" s="39">
        <f t="shared" si="189"/>
      </c>
      <c r="AA767" s="39">
        <f t="shared" si="190"/>
      </c>
      <c r="AB767" s="39">
        <f t="shared" si="191"/>
      </c>
      <c r="AC767" s="39">
        <f t="shared" si="192"/>
      </c>
      <c r="AD767" s="39">
        <f t="shared" si="193"/>
      </c>
      <c r="AE767" s="39">
        <f t="shared" si="194"/>
      </c>
      <c r="AF767" s="39"/>
      <c r="AX767" s="2">
        <v>0.026200445570238352</v>
      </c>
      <c r="AY767" s="39">
        <f t="shared" si="197"/>
        <v>-0.16042846534041946</v>
      </c>
      <c r="BA767" s="2">
        <f t="shared" si="195"/>
        <v>-0.1609551276182338</v>
      </c>
      <c r="BB767" s="37">
        <f t="shared" si="198"/>
        <v>10</v>
      </c>
      <c r="BD767" s="37">
        <f t="shared" si="200"/>
        <v>18.728414000000082</v>
      </c>
      <c r="BE767" s="2">
        <f t="shared" si="199"/>
        <v>0.04464240140052471</v>
      </c>
    </row>
    <row r="768" spans="1:57" ht="12.75">
      <c r="A768" s="1"/>
      <c r="B768" s="62"/>
      <c r="N768" s="37">
        <f t="shared" si="196"/>
        <v>1</v>
      </c>
      <c r="V768" s="39">
        <f t="shared" si="185"/>
      </c>
      <c r="W768" s="39">
        <f t="shared" si="186"/>
      </c>
      <c r="X768" s="39">
        <f t="shared" si="187"/>
      </c>
      <c r="Y768" s="39">
        <f t="shared" si="188"/>
      </c>
      <c r="Z768" s="39">
        <f t="shared" si="189"/>
      </c>
      <c r="AA768" s="39">
        <f t="shared" si="190"/>
      </c>
      <c r="AB768" s="39">
        <f t="shared" si="191"/>
      </c>
      <c r="AC768" s="39">
        <f t="shared" si="192"/>
      </c>
      <c r="AD768" s="39">
        <f t="shared" si="193"/>
      </c>
      <c r="AE768" s="39">
        <f t="shared" si="194"/>
      </c>
      <c r="AF768" s="39"/>
      <c r="AX768" s="2">
        <v>-0.019077425458540603</v>
      </c>
      <c r="AY768" s="39">
        <f t="shared" si="197"/>
        <v>-0.17120891082346207</v>
      </c>
      <c r="BA768" s="2">
        <f t="shared" si="195"/>
        <v>-0.1609551276182338</v>
      </c>
      <c r="BB768" s="37">
        <f t="shared" si="198"/>
        <v>10</v>
      </c>
      <c r="BD768" s="37">
        <f t="shared" si="200"/>
        <v>18.74356160000008</v>
      </c>
      <c r="BE768" s="2">
        <f t="shared" si="199"/>
        <v>0.04421774200807952</v>
      </c>
    </row>
    <row r="769" spans="1:57" ht="12.75">
      <c r="A769" s="1"/>
      <c r="B769" s="62"/>
      <c r="N769" s="37">
        <f t="shared" si="196"/>
        <v>1</v>
      </c>
      <c r="V769" s="39">
        <f t="shared" si="185"/>
      </c>
      <c r="W769" s="39">
        <f t="shared" si="186"/>
      </c>
      <c r="X769" s="39">
        <f t="shared" si="187"/>
      </c>
      <c r="Y769" s="39">
        <f t="shared" si="188"/>
      </c>
      <c r="Z769" s="39">
        <f t="shared" si="189"/>
      </c>
      <c r="AA769" s="39">
        <f t="shared" si="190"/>
      </c>
      <c r="AB769" s="39">
        <f t="shared" si="191"/>
      </c>
      <c r="AC769" s="39">
        <f t="shared" si="192"/>
      </c>
      <c r="AD769" s="39">
        <f t="shared" si="193"/>
      </c>
      <c r="AE769" s="39">
        <f t="shared" si="194"/>
      </c>
      <c r="AF769" s="39"/>
      <c r="AX769" s="2">
        <v>0.027487716299935905</v>
      </c>
      <c r="AY769" s="39">
        <f t="shared" si="197"/>
        <v>-0.1601219723095391</v>
      </c>
      <c r="BA769" s="2">
        <f t="shared" si="195"/>
        <v>-0.1609551276182338</v>
      </c>
      <c r="BB769" s="37">
        <f t="shared" si="198"/>
        <v>10</v>
      </c>
      <c r="BD769" s="37">
        <f t="shared" si="200"/>
        <v>18.75870920000008</v>
      </c>
      <c r="BE769" s="2">
        <f t="shared" si="199"/>
        <v>0.0437955455062855</v>
      </c>
    </row>
    <row r="770" spans="1:57" ht="12.75">
      <c r="A770" s="1"/>
      <c r="B770" s="62"/>
      <c r="N770" s="37">
        <f t="shared" si="196"/>
        <v>1</v>
      </c>
      <c r="V770" s="39">
        <f aca="true" t="shared" si="201" ref="V770:V833">IF(ISBLANK($A770)=FALSE,IF($A770&lt;=$T$3,1,""),"")</f>
      </c>
      <c r="W770" s="39">
        <f aca="true" t="shared" si="202" ref="W770:W833">IF(ISBLANK($A770)=FALSE,IF($A770&lt;=$T$4,IF($A770&gt;$T$3,1,""),""),"")</f>
      </c>
      <c r="X770" s="39">
        <f aca="true" t="shared" si="203" ref="X770:X833">IF(ISBLANK($A770)=FALSE,IF($A770&lt;=$T$5,IF($A770&gt;$T$4,1,""),""),"")</f>
      </c>
      <c r="Y770" s="39">
        <f aca="true" t="shared" si="204" ref="Y770:Y833">IF(ISBLANK($A770)=FALSE,IF($A770&lt;=$T$6,IF($A770&gt;$T$5,1,""),""),"")</f>
      </c>
      <c r="Z770" s="39">
        <f aca="true" t="shared" si="205" ref="Z770:Z833">IF(ISBLANK($A770)=FALSE,IF($A770&lt;=$T$7,IF($A770&gt;$T$6,1,""),""),"")</f>
      </c>
      <c r="AA770" s="39">
        <f aca="true" t="shared" si="206" ref="AA770:AA833">IF(ISBLANK($A770)=FALSE,IF($A770&lt;=$T$8,IF($A770&gt;$T$7,1,""),""),"")</f>
      </c>
      <c r="AB770" s="39">
        <f aca="true" t="shared" si="207" ref="AB770:AB833">IF(ISBLANK($A770)=FALSE,IF($A770&lt;=$T$9,IF($A770&gt;$T$8,1,""),""),"")</f>
      </c>
      <c r="AC770" s="39">
        <f aca="true" t="shared" si="208" ref="AC770:AC833">IF(ISBLANK($A770)=FALSE,IF($A770&lt;=$T$10,IF($A770&gt;$T$9,1,""),""),"")</f>
      </c>
      <c r="AD770" s="39">
        <f aca="true" t="shared" si="209" ref="AD770:AD833">IF(ISBLANK($A770)=FALSE,IF($A770&lt;=$T$11,IF($A770&gt;$T$10,1,""),""),"")</f>
      </c>
      <c r="AE770" s="39">
        <f aca="true" t="shared" si="210" ref="AE770:AE833">IF(ISBLANK($A770)=FALSE,IF($A770&gt;$T$11,1,""),"")</f>
      </c>
      <c r="AF770" s="39"/>
      <c r="AX770" s="2">
        <v>-0.0017038483840449252</v>
      </c>
      <c r="AY770" s="39">
        <f t="shared" si="197"/>
        <v>-0.16707234485334405</v>
      </c>
      <c r="BA770" s="2">
        <f aca="true" t="shared" si="211" ref="BA770:BA833">IF(ISBLANK($A770)=TRUE,$AY$2,$AY770)</f>
        <v>-0.1609551276182338</v>
      </c>
      <c r="BB770" s="37">
        <f t="shared" si="198"/>
        <v>10</v>
      </c>
      <c r="BD770" s="37">
        <f t="shared" si="200"/>
        <v>18.77385680000008</v>
      </c>
      <c r="BE770" s="2">
        <f t="shared" si="199"/>
        <v>0.04337581863163717</v>
      </c>
    </row>
    <row r="771" spans="1:57" ht="12.75">
      <c r="A771" s="1"/>
      <c r="B771" s="62"/>
      <c r="N771" s="37">
        <f aca="true" t="shared" si="212" ref="N771:N834">IF(ISNUMBER($A771)=TRUE,1,IF(ISBLANK($A771)=TRUE,1,0))</f>
        <v>1</v>
      </c>
      <c r="V771" s="39">
        <f t="shared" si="201"/>
      </c>
      <c r="W771" s="39">
        <f t="shared" si="202"/>
      </c>
      <c r="X771" s="39">
        <f t="shared" si="203"/>
      </c>
      <c r="Y771" s="39">
        <f t="shared" si="204"/>
      </c>
      <c r="Z771" s="39">
        <f t="shared" si="205"/>
      </c>
      <c r="AA771" s="39">
        <f t="shared" si="206"/>
      </c>
      <c r="AB771" s="39">
        <f t="shared" si="207"/>
      </c>
      <c r="AC771" s="39">
        <f t="shared" si="208"/>
      </c>
      <c r="AD771" s="39">
        <f t="shared" si="209"/>
      </c>
      <c r="AE771" s="39">
        <f t="shared" si="210"/>
      </c>
      <c r="AF771" s="39"/>
      <c r="AX771" s="2">
        <v>0.016253852961821344</v>
      </c>
      <c r="AY771" s="39">
        <f aca="true" t="shared" si="213" ref="AY771:AY834">$U$26+$AX771*MAX($U$2:$U$11)</f>
        <v>-0.16279670167575683</v>
      </c>
      <c r="BA771" s="2">
        <f t="shared" si="211"/>
        <v>-0.1609551276182338</v>
      </c>
      <c r="BB771" s="37">
        <f aca="true" t="shared" si="214" ref="BB771:BB834">IF(ISBLANK($A771)=TRUE,$A$2,IF(ISNUMBER($A771)=TRUE,$A771,$A$2))</f>
        <v>10</v>
      </c>
      <c r="BD771" s="37">
        <f t="shared" si="200"/>
        <v>18.789004400000078</v>
      </c>
      <c r="BE771" s="2">
        <f aca="true" t="shared" si="215" ref="BE771:BE834">NORMDIST($BD771,$R$12,$R$16,FALSE)</f>
        <v>0.04295856779075233</v>
      </c>
    </row>
    <row r="772" spans="1:57" ht="12.75">
      <c r="A772" s="1"/>
      <c r="B772" s="62"/>
      <c r="N772" s="37">
        <f t="shared" si="212"/>
        <v>1</v>
      </c>
      <c r="V772" s="39">
        <f t="shared" si="201"/>
      </c>
      <c r="W772" s="39">
        <f t="shared" si="202"/>
      </c>
      <c r="X772" s="39">
        <f t="shared" si="203"/>
      </c>
      <c r="Y772" s="39">
        <f t="shared" si="204"/>
      </c>
      <c r="Z772" s="39">
        <f t="shared" si="205"/>
      </c>
      <c r="AA772" s="39">
        <f t="shared" si="206"/>
      </c>
      <c r="AB772" s="39">
        <f t="shared" si="207"/>
      </c>
      <c r="AC772" s="39">
        <f t="shared" si="208"/>
      </c>
      <c r="AD772" s="39">
        <f t="shared" si="209"/>
      </c>
      <c r="AE772" s="39">
        <f t="shared" si="210"/>
      </c>
      <c r="AF772" s="39"/>
      <c r="AX772" s="2">
        <v>0.015578173162022764</v>
      </c>
      <c r="AY772" s="39">
        <f t="shared" si="213"/>
        <v>-0.162957577818566</v>
      </c>
      <c r="BA772" s="2">
        <f t="shared" si="211"/>
        <v>-0.1609551276182338</v>
      </c>
      <c r="BB772" s="37">
        <f t="shared" si="214"/>
        <v>10</v>
      </c>
      <c r="BD772" s="37">
        <f aca="true" t="shared" si="216" ref="BD772:BD835">$BD771+0.001*($Q$66-$Q$65)</f>
        <v>18.804152000000077</v>
      </c>
      <c r="BE772" s="2">
        <f t="shared" si="215"/>
        <v>0.04254379906261526</v>
      </c>
    </row>
    <row r="773" spans="1:57" ht="12.75">
      <c r="A773" s="1"/>
      <c r="B773" s="62"/>
      <c r="N773" s="37">
        <f t="shared" si="212"/>
        <v>1</v>
      </c>
      <c r="V773" s="39">
        <f t="shared" si="201"/>
      </c>
      <c r="W773" s="39">
        <f t="shared" si="202"/>
      </c>
      <c r="X773" s="39">
        <f t="shared" si="203"/>
      </c>
      <c r="Y773" s="39">
        <f t="shared" si="204"/>
      </c>
      <c r="Z773" s="39">
        <f t="shared" si="205"/>
      </c>
      <c r="AA773" s="39">
        <f t="shared" si="206"/>
      </c>
      <c r="AB773" s="39">
        <f t="shared" si="207"/>
      </c>
      <c r="AC773" s="39">
        <f t="shared" si="208"/>
      </c>
      <c r="AD773" s="39">
        <f t="shared" si="209"/>
      </c>
      <c r="AE773" s="39">
        <f t="shared" si="210"/>
      </c>
      <c r="AF773" s="39"/>
      <c r="AX773" s="2">
        <v>-0.005018158513138218</v>
      </c>
      <c r="AY773" s="39">
        <f t="shared" si="213"/>
        <v>-0.16786146631265197</v>
      </c>
      <c r="BA773" s="2">
        <f t="shared" si="211"/>
        <v>-0.1609551276182338</v>
      </c>
      <c r="BB773" s="37">
        <f t="shared" si="214"/>
        <v>10</v>
      </c>
      <c r="BD773" s="37">
        <f t="shared" si="216"/>
        <v>18.819299600000075</v>
      </c>
      <c r="BE773" s="2">
        <f t="shared" si="215"/>
        <v>0.04213151820085722</v>
      </c>
    </row>
    <row r="774" spans="1:57" ht="12.75">
      <c r="A774" s="1"/>
      <c r="B774" s="62"/>
      <c r="N774" s="37">
        <f t="shared" si="212"/>
        <v>1</v>
      </c>
      <c r="V774" s="39">
        <f t="shared" si="201"/>
      </c>
      <c r="W774" s="39">
        <f t="shared" si="202"/>
      </c>
      <c r="X774" s="39">
        <f t="shared" si="203"/>
      </c>
      <c r="Y774" s="39">
        <f t="shared" si="204"/>
      </c>
      <c r="Z774" s="39">
        <f t="shared" si="205"/>
      </c>
      <c r="AA774" s="39">
        <f t="shared" si="206"/>
      </c>
      <c r="AB774" s="39">
        <f t="shared" si="207"/>
      </c>
      <c r="AC774" s="39">
        <f t="shared" si="208"/>
      </c>
      <c r="AD774" s="39">
        <f t="shared" si="209"/>
      </c>
      <c r="AE774" s="39">
        <f t="shared" si="210"/>
      </c>
      <c r="AF774" s="39"/>
      <c r="AX774" s="2">
        <v>-0.016259346293527023</v>
      </c>
      <c r="AY774" s="39">
        <f t="shared" si="213"/>
        <v>-0.17053793959369692</v>
      </c>
      <c r="BA774" s="2">
        <f t="shared" si="211"/>
        <v>-0.1609551276182338</v>
      </c>
      <c r="BB774" s="37">
        <f t="shared" si="214"/>
        <v>10</v>
      </c>
      <c r="BD774" s="37">
        <f t="shared" si="216"/>
        <v>18.834447200000074</v>
      </c>
      <c r="BE774" s="2">
        <f t="shared" si="215"/>
        <v>0.04172173063607322</v>
      </c>
    </row>
    <row r="775" spans="1:57" ht="12.75">
      <c r="A775" s="1"/>
      <c r="B775" s="62"/>
      <c r="N775" s="37">
        <f t="shared" si="212"/>
        <v>1</v>
      </c>
      <c r="V775" s="39">
        <f t="shared" si="201"/>
      </c>
      <c r="W775" s="39">
        <f t="shared" si="202"/>
      </c>
      <c r="X775" s="39">
        <f t="shared" si="203"/>
      </c>
      <c r="Y775" s="39">
        <f t="shared" si="204"/>
      </c>
      <c r="Z775" s="39">
        <f t="shared" si="205"/>
      </c>
      <c r="AA775" s="39">
        <f t="shared" si="206"/>
      </c>
      <c r="AB775" s="39">
        <f t="shared" si="207"/>
      </c>
      <c r="AC775" s="39">
        <f t="shared" si="208"/>
      </c>
      <c r="AD775" s="39">
        <f t="shared" si="209"/>
      </c>
      <c r="AE775" s="39">
        <f t="shared" si="210"/>
      </c>
      <c r="AF775" s="39"/>
      <c r="AX775" s="2">
        <v>0.029212622455519276</v>
      </c>
      <c r="AY775" s="39">
        <f t="shared" si="213"/>
        <v>-0.15971128036773352</v>
      </c>
      <c r="BA775" s="2">
        <f t="shared" si="211"/>
        <v>-0.1609551276182338</v>
      </c>
      <c r="BB775" s="37">
        <f t="shared" si="214"/>
        <v>10</v>
      </c>
      <c r="BD775" s="37">
        <f t="shared" si="216"/>
        <v>18.849594800000073</v>
      </c>
      <c r="BE775" s="2">
        <f t="shared" si="215"/>
        <v>0.041314441478174285</v>
      </c>
    </row>
    <row r="776" spans="1:57" ht="12.75">
      <c r="A776" s="1"/>
      <c r="B776" s="62"/>
      <c r="N776" s="37">
        <f t="shared" si="212"/>
        <v>1</v>
      </c>
      <c r="V776" s="39">
        <f t="shared" si="201"/>
      </c>
      <c r="W776" s="39">
        <f t="shared" si="202"/>
      </c>
      <c r="X776" s="39">
        <f t="shared" si="203"/>
      </c>
      <c r="Y776" s="39">
        <f t="shared" si="204"/>
      </c>
      <c r="Z776" s="39">
        <f t="shared" si="205"/>
      </c>
      <c r="AA776" s="39">
        <f t="shared" si="206"/>
      </c>
      <c r="AB776" s="39">
        <f t="shared" si="207"/>
      </c>
      <c r="AC776" s="39">
        <f t="shared" si="208"/>
      </c>
      <c r="AD776" s="39">
        <f t="shared" si="209"/>
      </c>
      <c r="AE776" s="39">
        <f t="shared" si="210"/>
      </c>
      <c r="AF776" s="39"/>
      <c r="AX776" s="2">
        <v>0.029564195684682756</v>
      </c>
      <c r="AY776" s="39">
        <f t="shared" si="213"/>
        <v>-0.15962757245602793</v>
      </c>
      <c r="BA776" s="2">
        <f t="shared" si="211"/>
        <v>-0.1609551276182338</v>
      </c>
      <c r="BB776" s="37">
        <f t="shared" si="214"/>
        <v>10</v>
      </c>
      <c r="BD776" s="37">
        <f t="shared" si="216"/>
        <v>18.864742400000072</v>
      </c>
      <c r="BE776" s="2">
        <f t="shared" si="215"/>
        <v>0.04090965551877431</v>
      </c>
    </row>
    <row r="777" spans="1:57" ht="12.75">
      <c r="A777" s="1"/>
      <c r="B777" s="62"/>
      <c r="N777" s="37">
        <f t="shared" si="212"/>
        <v>1</v>
      </c>
      <c r="V777" s="39">
        <f t="shared" si="201"/>
      </c>
      <c r="W777" s="39">
        <f t="shared" si="202"/>
      </c>
      <c r="X777" s="39">
        <f t="shared" si="203"/>
      </c>
      <c r="Y777" s="39">
        <f t="shared" si="204"/>
      </c>
      <c r="Z777" s="39">
        <f t="shared" si="205"/>
      </c>
      <c r="AA777" s="39">
        <f t="shared" si="206"/>
      </c>
      <c r="AB777" s="39">
        <f t="shared" si="207"/>
      </c>
      <c r="AC777" s="39">
        <f t="shared" si="208"/>
      </c>
      <c r="AD777" s="39">
        <f t="shared" si="209"/>
      </c>
      <c r="AE777" s="39">
        <f t="shared" si="210"/>
      </c>
      <c r="AF777" s="39"/>
      <c r="AX777" s="2">
        <v>-0.027786187322611164</v>
      </c>
      <c r="AY777" s="39">
        <f t="shared" si="213"/>
        <v>-0.1732824255530027</v>
      </c>
      <c r="BA777" s="2">
        <f t="shared" si="211"/>
        <v>-0.1609551276182338</v>
      </c>
      <c r="BB777" s="37">
        <f t="shared" si="214"/>
        <v>10</v>
      </c>
      <c r="BD777" s="37">
        <f t="shared" si="216"/>
        <v>18.87989000000007</v>
      </c>
      <c r="BE777" s="2">
        <f t="shared" si="215"/>
        <v>0.040507377233610566</v>
      </c>
    </row>
    <row r="778" spans="1:57" ht="12.75">
      <c r="A778" s="1"/>
      <c r="B778" s="62"/>
      <c r="N778" s="37">
        <f t="shared" si="212"/>
        <v>1</v>
      </c>
      <c r="V778" s="39">
        <f t="shared" si="201"/>
      </c>
      <c r="W778" s="39">
        <f t="shared" si="202"/>
      </c>
      <c r="X778" s="39">
        <f t="shared" si="203"/>
      </c>
      <c r="Y778" s="39">
        <f t="shared" si="204"/>
      </c>
      <c r="Z778" s="39">
        <f t="shared" si="205"/>
      </c>
      <c r="AA778" s="39">
        <f t="shared" si="206"/>
      </c>
      <c r="AB778" s="39">
        <f t="shared" si="207"/>
      </c>
      <c r="AC778" s="39">
        <f t="shared" si="208"/>
      </c>
      <c r="AD778" s="39">
        <f t="shared" si="209"/>
      </c>
      <c r="AE778" s="39">
        <f t="shared" si="210"/>
      </c>
      <c r="AF778" s="39"/>
      <c r="AX778" s="2">
        <v>0.0011673329874568941</v>
      </c>
      <c r="AY778" s="39">
        <f t="shared" si="213"/>
        <v>-0.16638873024108172</v>
      </c>
      <c r="BA778" s="2">
        <f t="shared" si="211"/>
        <v>-0.1609551276182338</v>
      </c>
      <c r="BB778" s="37">
        <f t="shared" si="214"/>
        <v>10</v>
      </c>
      <c r="BD778" s="37">
        <f t="shared" si="216"/>
        <v>18.89503760000007</v>
      </c>
      <c r="BE778" s="2">
        <f t="shared" si="215"/>
        <v>0.04010761078499727</v>
      </c>
    </row>
    <row r="779" spans="1:57" ht="12.75">
      <c r="A779" s="1"/>
      <c r="B779" s="62"/>
      <c r="N779" s="37">
        <f t="shared" si="212"/>
        <v>1</v>
      </c>
      <c r="V779" s="39">
        <f t="shared" si="201"/>
      </c>
      <c r="W779" s="39">
        <f t="shared" si="202"/>
      </c>
      <c r="X779" s="39">
        <f t="shared" si="203"/>
      </c>
      <c r="Y779" s="39">
        <f t="shared" si="204"/>
      </c>
      <c r="Z779" s="39">
        <f t="shared" si="205"/>
      </c>
      <c r="AA779" s="39">
        <f t="shared" si="206"/>
      </c>
      <c r="AB779" s="39">
        <f t="shared" si="207"/>
      </c>
      <c r="AC779" s="39">
        <f t="shared" si="208"/>
      </c>
      <c r="AD779" s="39">
        <f t="shared" si="209"/>
      </c>
      <c r="AE779" s="39">
        <f t="shared" si="210"/>
      </c>
      <c r="AF779" s="39"/>
      <c r="AX779" s="2">
        <v>-0.010462050233466597</v>
      </c>
      <c r="AY779" s="39">
        <f t="shared" si="213"/>
        <v>-0.16915763100796827</v>
      </c>
      <c r="BA779" s="2">
        <f t="shared" si="211"/>
        <v>-0.1609551276182338</v>
      </c>
      <c r="BB779" s="37">
        <f t="shared" si="214"/>
        <v>10</v>
      </c>
      <c r="BD779" s="37">
        <f t="shared" si="216"/>
        <v>18.91018520000007</v>
      </c>
      <c r="BE779" s="2">
        <f t="shared" si="215"/>
        <v>0.039710360024311116</v>
      </c>
    </row>
    <row r="780" spans="1:57" ht="12.75">
      <c r="A780" s="1"/>
      <c r="B780" s="62"/>
      <c r="N780" s="37">
        <f t="shared" si="212"/>
        <v>1</v>
      </c>
      <c r="V780" s="39">
        <f t="shared" si="201"/>
      </c>
      <c r="W780" s="39">
        <f t="shared" si="202"/>
      </c>
      <c r="X780" s="39">
        <f t="shared" si="203"/>
      </c>
      <c r="Y780" s="39">
        <f t="shared" si="204"/>
      </c>
      <c r="Z780" s="39">
        <f t="shared" si="205"/>
      </c>
      <c r="AA780" s="39">
        <f t="shared" si="206"/>
      </c>
      <c r="AB780" s="39">
        <f t="shared" si="207"/>
      </c>
      <c r="AC780" s="39">
        <f t="shared" si="208"/>
      </c>
      <c r="AD780" s="39">
        <f t="shared" si="209"/>
      </c>
      <c r="AE780" s="39">
        <f t="shared" si="210"/>
      </c>
      <c r="AF780" s="39"/>
      <c r="AX780" s="2">
        <v>-0.009108859523300882</v>
      </c>
      <c r="AY780" s="39">
        <f t="shared" si="213"/>
        <v>-0.1688354427436431</v>
      </c>
      <c r="BA780" s="2">
        <f t="shared" si="211"/>
        <v>-0.1609551276182338</v>
      </c>
      <c r="BB780" s="37">
        <f t="shared" si="214"/>
        <v>10</v>
      </c>
      <c r="BD780" s="37">
        <f t="shared" si="216"/>
        <v>18.925332800000067</v>
      </c>
      <c r="BE780" s="2">
        <f t="shared" si="215"/>
        <v>0.03931562849450802</v>
      </c>
    </row>
    <row r="781" spans="1:57" ht="12.75">
      <c r="A781" s="1"/>
      <c r="B781" s="62"/>
      <c r="N781" s="37">
        <f t="shared" si="212"/>
        <v>1</v>
      </c>
      <c r="V781" s="39">
        <f t="shared" si="201"/>
      </c>
      <c r="W781" s="39">
        <f t="shared" si="202"/>
      </c>
      <c r="X781" s="39">
        <f t="shared" si="203"/>
      </c>
      <c r="Y781" s="39">
        <f t="shared" si="204"/>
      </c>
      <c r="Z781" s="39">
        <f t="shared" si="205"/>
      </c>
      <c r="AA781" s="39">
        <f t="shared" si="206"/>
      </c>
      <c r="AB781" s="39">
        <f t="shared" si="207"/>
      </c>
      <c r="AC781" s="39">
        <f t="shared" si="208"/>
      </c>
      <c r="AD781" s="39">
        <f t="shared" si="209"/>
      </c>
      <c r="AE781" s="39">
        <f t="shared" si="210"/>
      </c>
      <c r="AF781" s="39"/>
      <c r="AX781" s="2">
        <v>0.020954313791314426</v>
      </c>
      <c r="AY781" s="39">
        <f t="shared" si="213"/>
        <v>-0.16167754433540135</v>
      </c>
      <c r="BA781" s="2">
        <f t="shared" si="211"/>
        <v>-0.1609551276182338</v>
      </c>
      <c r="BB781" s="37">
        <f t="shared" si="214"/>
        <v>10</v>
      </c>
      <c r="BD781" s="37">
        <f t="shared" si="216"/>
        <v>18.940480400000066</v>
      </c>
      <c r="BE781" s="2">
        <f t="shared" si="215"/>
        <v>0.03892341943267026</v>
      </c>
    </row>
    <row r="782" spans="1:57" ht="12.75">
      <c r="A782" s="1"/>
      <c r="B782" s="62"/>
      <c r="N782" s="37">
        <f t="shared" si="212"/>
        <v>1</v>
      </c>
      <c r="V782" s="39">
        <f t="shared" si="201"/>
      </c>
      <c r="W782" s="39">
        <f t="shared" si="202"/>
      </c>
      <c r="X782" s="39">
        <f t="shared" si="203"/>
      </c>
      <c r="Y782" s="39">
        <f t="shared" si="204"/>
      </c>
      <c r="Z782" s="39">
        <f t="shared" si="205"/>
      </c>
      <c r="AA782" s="39">
        <f t="shared" si="206"/>
      </c>
      <c r="AB782" s="39">
        <f t="shared" si="207"/>
      </c>
      <c r="AC782" s="39">
        <f t="shared" si="208"/>
      </c>
      <c r="AD782" s="39">
        <f t="shared" si="209"/>
      </c>
      <c r="AE782" s="39">
        <f t="shared" si="210"/>
      </c>
      <c r="AF782" s="39"/>
      <c r="AX782" s="2">
        <v>-0.002178106021301921</v>
      </c>
      <c r="AY782" s="39">
        <f t="shared" si="213"/>
        <v>-0.16718526333840525</v>
      </c>
      <c r="BA782" s="2">
        <f t="shared" si="211"/>
        <v>-0.1609551276182338</v>
      </c>
      <c r="BB782" s="37">
        <f t="shared" si="214"/>
        <v>10</v>
      </c>
      <c r="BD782" s="37">
        <f t="shared" si="216"/>
        <v>18.955628000000065</v>
      </c>
      <c r="BE782" s="2">
        <f t="shared" si="215"/>
        <v>0.03853373577258309</v>
      </c>
    </row>
    <row r="783" spans="1:57" ht="12.75">
      <c r="A783" s="1"/>
      <c r="B783" s="62"/>
      <c r="N783" s="37">
        <f t="shared" si="212"/>
        <v>1</v>
      </c>
      <c r="V783" s="39">
        <f t="shared" si="201"/>
      </c>
      <c r="W783" s="39">
        <f t="shared" si="202"/>
      </c>
      <c r="X783" s="39">
        <f t="shared" si="203"/>
      </c>
      <c r="Y783" s="39">
        <f t="shared" si="204"/>
      </c>
      <c r="Z783" s="39">
        <f t="shared" si="205"/>
      </c>
      <c r="AA783" s="39">
        <f t="shared" si="206"/>
      </c>
      <c r="AB783" s="39">
        <f t="shared" si="207"/>
      </c>
      <c r="AC783" s="39">
        <f t="shared" si="208"/>
      </c>
      <c r="AD783" s="39">
        <f t="shared" si="209"/>
      </c>
      <c r="AE783" s="39">
        <f t="shared" si="210"/>
      </c>
      <c r="AF783" s="39"/>
      <c r="AX783" s="2">
        <v>-0.012219916379284036</v>
      </c>
      <c r="AY783" s="39">
        <f t="shared" si="213"/>
        <v>-0.1695761705664962</v>
      </c>
      <c r="BA783" s="2">
        <f t="shared" si="211"/>
        <v>-0.1609551276182338</v>
      </c>
      <c r="BB783" s="37">
        <f t="shared" si="214"/>
        <v>10</v>
      </c>
      <c r="BD783" s="37">
        <f t="shared" si="216"/>
        <v>18.970775600000064</v>
      </c>
      <c r="BE783" s="2">
        <f t="shared" si="215"/>
        <v>0.03814658014733998</v>
      </c>
    </row>
    <row r="784" spans="1:57" ht="12.75">
      <c r="A784" s="1"/>
      <c r="B784" s="62"/>
      <c r="N784" s="37">
        <f t="shared" si="212"/>
        <v>1</v>
      </c>
      <c r="V784" s="39">
        <f t="shared" si="201"/>
      </c>
      <c r="W784" s="39">
        <f t="shared" si="202"/>
      </c>
      <c r="X784" s="39">
        <f t="shared" si="203"/>
      </c>
      <c r="Y784" s="39">
        <f t="shared" si="204"/>
      </c>
      <c r="Z784" s="39">
        <f t="shared" si="205"/>
      </c>
      <c r="AA784" s="39">
        <f t="shared" si="206"/>
      </c>
      <c r="AB784" s="39">
        <f t="shared" si="207"/>
      </c>
      <c r="AC784" s="39">
        <f t="shared" si="208"/>
      </c>
      <c r="AD784" s="39">
        <f t="shared" si="209"/>
      </c>
      <c r="AE784" s="39">
        <f t="shared" si="210"/>
      </c>
      <c r="AF784" s="39"/>
      <c r="AX784" s="2">
        <v>-0.018969389934995574</v>
      </c>
      <c r="AY784" s="39">
        <f t="shared" si="213"/>
        <v>-0.17118318807976088</v>
      </c>
      <c r="BA784" s="2">
        <f t="shared" si="211"/>
        <v>-0.1609551276182338</v>
      </c>
      <c r="BB784" s="37">
        <f t="shared" si="214"/>
        <v>10</v>
      </c>
      <c r="BD784" s="37">
        <f t="shared" si="216"/>
        <v>18.985923200000062</v>
      </c>
      <c r="BE784" s="2">
        <f t="shared" si="215"/>
        <v>0.03776195489197579</v>
      </c>
    </row>
    <row r="785" spans="1:57" ht="12.75">
      <c r="A785" s="1"/>
      <c r="B785" s="62"/>
      <c r="N785" s="37">
        <f t="shared" si="212"/>
        <v>1</v>
      </c>
      <c r="V785" s="39">
        <f t="shared" si="201"/>
      </c>
      <c r="W785" s="39">
        <f t="shared" si="202"/>
      </c>
      <c r="X785" s="39">
        <f t="shared" si="203"/>
      </c>
      <c r="Y785" s="39">
        <f t="shared" si="204"/>
      </c>
      <c r="Z785" s="39">
        <f t="shared" si="205"/>
      </c>
      <c r="AA785" s="39">
        <f t="shared" si="206"/>
      </c>
      <c r="AB785" s="39">
        <f t="shared" si="207"/>
      </c>
      <c r="AC785" s="39">
        <f t="shared" si="208"/>
      </c>
      <c r="AD785" s="39">
        <f t="shared" si="209"/>
      </c>
      <c r="AE785" s="39">
        <f t="shared" si="210"/>
      </c>
      <c r="AF785" s="39"/>
      <c r="AX785" s="2">
        <v>0.0074571977904599115</v>
      </c>
      <c r="AY785" s="39">
        <f t="shared" si="213"/>
        <v>-0.16489114338322386</v>
      </c>
      <c r="BA785" s="2">
        <f t="shared" si="211"/>
        <v>-0.1609551276182338</v>
      </c>
      <c r="BB785" s="37">
        <f t="shared" si="214"/>
        <v>10</v>
      </c>
      <c r="BD785" s="37">
        <f t="shared" si="216"/>
        <v>19.00107080000006</v>
      </c>
      <c r="BE785" s="2">
        <f t="shared" si="215"/>
        <v>0.037379862046126776</v>
      </c>
    </row>
    <row r="786" spans="1:57" ht="12.75">
      <c r="A786" s="1"/>
      <c r="B786" s="62"/>
      <c r="N786" s="37">
        <f t="shared" si="212"/>
        <v>1</v>
      </c>
      <c r="V786" s="39">
        <f t="shared" si="201"/>
      </c>
      <c r="W786" s="39">
        <f t="shared" si="202"/>
      </c>
      <c r="X786" s="39">
        <f t="shared" si="203"/>
      </c>
      <c r="Y786" s="39">
        <f t="shared" si="204"/>
      </c>
      <c r="Z786" s="39">
        <f t="shared" si="205"/>
      </c>
      <c r="AA786" s="39">
        <f t="shared" si="206"/>
      </c>
      <c r="AB786" s="39">
        <f t="shared" si="207"/>
      </c>
      <c r="AC786" s="39">
        <f t="shared" si="208"/>
      </c>
      <c r="AD786" s="39">
        <f t="shared" si="209"/>
      </c>
      <c r="AE786" s="39">
        <f t="shared" si="210"/>
      </c>
      <c r="AF786" s="39"/>
      <c r="AX786" s="2">
        <v>0.012983489486373484</v>
      </c>
      <c r="AY786" s="39">
        <f t="shared" si="213"/>
        <v>-0.16357535964610156</v>
      </c>
      <c r="BA786" s="2">
        <f t="shared" si="211"/>
        <v>-0.1609551276182338</v>
      </c>
      <c r="BB786" s="37">
        <f t="shared" si="214"/>
        <v>10</v>
      </c>
      <c r="BD786" s="37">
        <f t="shared" si="216"/>
        <v>19.01621840000006</v>
      </c>
      <c r="BE786" s="2">
        <f t="shared" si="215"/>
        <v>0.03700030335671684</v>
      </c>
    </row>
    <row r="787" spans="1:57" ht="12.75">
      <c r="A787" s="1"/>
      <c r="B787" s="62"/>
      <c r="N787" s="37">
        <f t="shared" si="212"/>
        <v>1</v>
      </c>
      <c r="V787" s="39">
        <f t="shared" si="201"/>
      </c>
      <c r="W787" s="39">
        <f t="shared" si="202"/>
      </c>
      <c r="X787" s="39">
        <f t="shared" si="203"/>
      </c>
      <c r="Y787" s="39">
        <f t="shared" si="204"/>
      </c>
      <c r="Z787" s="39">
        <f t="shared" si="205"/>
      </c>
      <c r="AA787" s="39">
        <f t="shared" si="206"/>
      </c>
      <c r="AB787" s="39">
        <f t="shared" si="207"/>
      </c>
      <c r="AC787" s="39">
        <f t="shared" si="208"/>
      </c>
      <c r="AD787" s="39">
        <f t="shared" si="209"/>
      </c>
      <c r="AE787" s="39">
        <f t="shared" si="210"/>
      </c>
      <c r="AF787" s="39"/>
      <c r="AX787" s="2">
        <v>0.0020023194067201808</v>
      </c>
      <c r="AY787" s="39">
        <f t="shared" si="213"/>
        <v>-0.16618992395078092</v>
      </c>
      <c r="BA787" s="2">
        <f t="shared" si="211"/>
        <v>-0.1609551276182338</v>
      </c>
      <c r="BB787" s="37">
        <f t="shared" si="214"/>
        <v>10</v>
      </c>
      <c r="BD787" s="37">
        <f t="shared" si="216"/>
        <v>19.03136600000006</v>
      </c>
      <c r="BE787" s="2">
        <f t="shared" si="215"/>
        <v>0.036623280280668996</v>
      </c>
    </row>
    <row r="788" spans="1:57" ht="12.75">
      <c r="A788" s="1"/>
      <c r="B788" s="62"/>
      <c r="N788" s="37">
        <f t="shared" si="212"/>
        <v>1</v>
      </c>
      <c r="V788" s="39">
        <f t="shared" si="201"/>
      </c>
      <c r="W788" s="39">
        <f t="shared" si="202"/>
      </c>
      <c r="X788" s="39">
        <f t="shared" si="203"/>
      </c>
      <c r="Y788" s="39">
        <f t="shared" si="204"/>
      </c>
      <c r="Z788" s="39">
        <f t="shared" si="205"/>
      </c>
      <c r="AA788" s="39">
        <f t="shared" si="206"/>
      </c>
      <c r="AB788" s="39">
        <f t="shared" si="207"/>
      </c>
      <c r="AC788" s="39">
        <f t="shared" si="208"/>
      </c>
      <c r="AD788" s="39">
        <f t="shared" si="209"/>
      </c>
      <c r="AE788" s="39">
        <f t="shared" si="210"/>
      </c>
      <c r="AF788" s="39"/>
      <c r="AX788" s="2">
        <v>-0.011870174260689106</v>
      </c>
      <c r="AY788" s="39">
        <f t="shared" si="213"/>
        <v>-0.16949289863349742</v>
      </c>
      <c r="BA788" s="2">
        <f t="shared" si="211"/>
        <v>-0.1609551276182338</v>
      </c>
      <c r="BB788" s="37">
        <f t="shared" si="214"/>
        <v>10</v>
      </c>
      <c r="BD788" s="37">
        <f t="shared" si="216"/>
        <v>19.046513600000058</v>
      </c>
      <c r="BE788" s="2">
        <f t="shared" si="215"/>
        <v>0.03624879398764127</v>
      </c>
    </row>
    <row r="789" spans="1:57" ht="12.75">
      <c r="A789" s="1"/>
      <c r="B789" s="62"/>
      <c r="N789" s="37">
        <f t="shared" si="212"/>
        <v>1</v>
      </c>
      <c r="V789" s="39">
        <f t="shared" si="201"/>
      </c>
      <c r="W789" s="39">
        <f t="shared" si="202"/>
      </c>
      <c r="X789" s="39">
        <f t="shared" si="203"/>
      </c>
      <c r="Y789" s="39">
        <f t="shared" si="204"/>
      </c>
      <c r="Z789" s="39">
        <f t="shared" si="205"/>
      </c>
      <c r="AA789" s="39">
        <f t="shared" si="206"/>
      </c>
      <c r="AB789" s="39">
        <f t="shared" si="207"/>
      </c>
      <c r="AC789" s="39">
        <f t="shared" si="208"/>
      </c>
      <c r="AD789" s="39">
        <f t="shared" si="209"/>
      </c>
      <c r="AE789" s="39">
        <f t="shared" si="210"/>
      </c>
      <c r="AF789" s="39"/>
      <c r="AX789" s="2">
        <v>-0.009733268227179785</v>
      </c>
      <c r="AY789" s="39">
        <f t="shared" si="213"/>
        <v>-0.16898411148266188</v>
      </c>
      <c r="BA789" s="2">
        <f t="shared" si="211"/>
        <v>-0.1609551276182338</v>
      </c>
      <c r="BB789" s="37">
        <f t="shared" si="214"/>
        <v>10</v>
      </c>
      <c r="BD789" s="37">
        <f t="shared" si="216"/>
        <v>19.061661200000056</v>
      </c>
      <c r="BE789" s="2">
        <f t="shared" si="215"/>
        <v>0.03587684536278633</v>
      </c>
    </row>
    <row r="790" spans="1:57" ht="12.75">
      <c r="A790" s="1"/>
      <c r="B790" s="62"/>
      <c r="N790" s="37">
        <f t="shared" si="212"/>
        <v>1</v>
      </c>
      <c r="V790" s="39">
        <f t="shared" si="201"/>
      </c>
      <c r="W790" s="39">
        <f t="shared" si="202"/>
      </c>
      <c r="X790" s="39">
        <f t="shared" si="203"/>
      </c>
      <c r="Y790" s="39">
        <f t="shared" si="204"/>
      </c>
      <c r="Z790" s="39">
        <f t="shared" si="205"/>
      </c>
      <c r="AA790" s="39">
        <f t="shared" si="206"/>
      </c>
      <c r="AB790" s="39">
        <f t="shared" si="207"/>
      </c>
      <c r="AC790" s="39">
        <f t="shared" si="208"/>
      </c>
      <c r="AD790" s="39">
        <f t="shared" si="209"/>
      </c>
      <c r="AE790" s="39">
        <f t="shared" si="210"/>
      </c>
      <c r="AF790" s="39"/>
      <c r="AX790" s="2">
        <v>0.012022156437879572</v>
      </c>
      <c r="AY790" s="39">
        <f t="shared" si="213"/>
        <v>-0.16380424846717154</v>
      </c>
      <c r="BA790" s="2">
        <f t="shared" si="211"/>
        <v>-0.1609551276182338</v>
      </c>
      <c r="BB790" s="37">
        <f t="shared" si="214"/>
        <v>10</v>
      </c>
      <c r="BD790" s="37">
        <f t="shared" si="216"/>
        <v>19.076808800000055</v>
      </c>
      <c r="BE790" s="2">
        <f t="shared" si="215"/>
        <v>0.03550743500953376</v>
      </c>
    </row>
    <row r="791" spans="1:57" ht="12.75">
      <c r="A791" s="1"/>
      <c r="B791" s="62"/>
      <c r="N791" s="37">
        <f t="shared" si="212"/>
        <v>1</v>
      </c>
      <c r="V791" s="39">
        <f t="shared" si="201"/>
      </c>
      <c r="W791" s="39">
        <f t="shared" si="202"/>
      </c>
      <c r="X791" s="39">
        <f t="shared" si="203"/>
      </c>
      <c r="Y791" s="39">
        <f t="shared" si="204"/>
      </c>
      <c r="Z791" s="39">
        <f t="shared" si="205"/>
      </c>
      <c r="AA791" s="39">
        <f t="shared" si="206"/>
      </c>
      <c r="AB791" s="39">
        <f t="shared" si="207"/>
      </c>
      <c r="AC791" s="39">
        <f t="shared" si="208"/>
      </c>
      <c r="AD791" s="39">
        <f t="shared" si="209"/>
      </c>
      <c r="AE791" s="39">
        <f t="shared" si="210"/>
      </c>
      <c r="AF791" s="39"/>
      <c r="AX791" s="2">
        <v>-0.01693685720389416</v>
      </c>
      <c r="AY791" s="39">
        <f t="shared" si="213"/>
        <v>-0.1706992517152129</v>
      </c>
      <c r="BA791" s="2">
        <f t="shared" si="211"/>
        <v>-0.1609551276182338</v>
      </c>
      <c r="BB791" s="37">
        <f t="shared" si="214"/>
        <v>10</v>
      </c>
      <c r="BD791" s="37">
        <f t="shared" si="216"/>
        <v>19.091956400000054</v>
      </c>
      <c r="BE791" s="2">
        <f t="shared" si="215"/>
        <v>0.035140563252394334</v>
      </c>
    </row>
    <row r="792" spans="1:57" ht="12.75">
      <c r="A792" s="1"/>
      <c r="B792" s="62"/>
      <c r="N792" s="37">
        <f t="shared" si="212"/>
        <v>1</v>
      </c>
      <c r="V792" s="39">
        <f t="shared" si="201"/>
      </c>
      <c r="W792" s="39">
        <f t="shared" si="202"/>
      </c>
      <c r="X792" s="39">
        <f t="shared" si="203"/>
      </c>
      <c r="Y792" s="39">
        <f t="shared" si="204"/>
      </c>
      <c r="Z792" s="39">
        <f t="shared" si="205"/>
      </c>
      <c r="AA792" s="39">
        <f t="shared" si="206"/>
      </c>
      <c r="AB792" s="39">
        <f t="shared" si="207"/>
      </c>
      <c r="AC792" s="39">
        <f t="shared" si="208"/>
      </c>
      <c r="AD792" s="39">
        <f t="shared" si="209"/>
      </c>
      <c r="AE792" s="39">
        <f t="shared" si="210"/>
      </c>
      <c r="AF792" s="39"/>
      <c r="AX792" s="2">
        <v>-0.011342814416943878</v>
      </c>
      <c r="AY792" s="39">
        <f t="shared" si="213"/>
        <v>-0.16936733676593904</v>
      </c>
      <c r="BA792" s="2">
        <f t="shared" si="211"/>
        <v>-0.1609551276182338</v>
      </c>
      <c r="BB792" s="37">
        <f t="shared" si="214"/>
        <v>10</v>
      </c>
      <c r="BD792" s="37">
        <f t="shared" si="216"/>
        <v>19.107104000000053</v>
      </c>
      <c r="BE792" s="2">
        <f t="shared" si="215"/>
        <v>0.03477623013978547</v>
      </c>
    </row>
    <row r="793" spans="1:57" ht="12.75">
      <c r="A793" s="1"/>
      <c r="B793" s="62"/>
      <c r="N793" s="37">
        <f t="shared" si="212"/>
        <v>1</v>
      </c>
      <c r="V793" s="39">
        <f t="shared" si="201"/>
      </c>
      <c r="W793" s="39">
        <f t="shared" si="202"/>
      </c>
      <c r="X793" s="39">
        <f t="shared" si="203"/>
      </c>
      <c r="Y793" s="39">
        <f t="shared" si="204"/>
      </c>
      <c r="Z793" s="39">
        <f t="shared" si="205"/>
      </c>
      <c r="AA793" s="39">
        <f t="shared" si="206"/>
      </c>
      <c r="AB793" s="39">
        <f t="shared" si="207"/>
      </c>
      <c r="AC793" s="39">
        <f t="shared" si="208"/>
      </c>
      <c r="AD793" s="39">
        <f t="shared" si="209"/>
      </c>
      <c r="AE793" s="39">
        <f t="shared" si="210"/>
      </c>
      <c r="AF793" s="39"/>
      <c r="AX793" s="2">
        <v>-0.01716574602496414</v>
      </c>
      <c r="AY793" s="39">
        <f t="shared" si="213"/>
        <v>-0.17075374905356291</v>
      </c>
      <c r="BA793" s="2">
        <f t="shared" si="211"/>
        <v>-0.1609551276182338</v>
      </c>
      <c r="BB793" s="37">
        <f t="shared" si="214"/>
        <v>10</v>
      </c>
      <c r="BD793" s="37">
        <f t="shared" si="216"/>
        <v>19.12225160000005</v>
      </c>
      <c r="BE793" s="2">
        <f t="shared" si="215"/>
        <v>0.03441443544687684</v>
      </c>
    </row>
    <row r="794" spans="1:57" ht="12.75">
      <c r="A794" s="1"/>
      <c r="B794" s="62"/>
      <c r="N794" s="37">
        <f t="shared" si="212"/>
        <v>1</v>
      </c>
      <c r="V794" s="39">
        <f t="shared" si="201"/>
      </c>
      <c r="W794" s="39">
        <f t="shared" si="202"/>
      </c>
      <c r="X794" s="39">
        <f t="shared" si="203"/>
      </c>
      <c r="Y794" s="39">
        <f t="shared" si="204"/>
      </c>
      <c r="Z794" s="39">
        <f t="shared" si="205"/>
      </c>
      <c r="AA794" s="39">
        <f t="shared" si="206"/>
      </c>
      <c r="AB794" s="39">
        <f t="shared" si="207"/>
      </c>
      <c r="AC794" s="39">
        <f t="shared" si="208"/>
      </c>
      <c r="AD794" s="39">
        <f t="shared" si="209"/>
      </c>
      <c r="AE794" s="39">
        <f t="shared" si="210"/>
      </c>
      <c r="AF794" s="39"/>
      <c r="AX794" s="2">
        <v>-0.023935361796929837</v>
      </c>
      <c r="AY794" s="39">
        <f t="shared" si="213"/>
        <v>-0.17236556233260236</v>
      </c>
      <c r="BA794" s="2">
        <f t="shared" si="211"/>
        <v>-0.1609551276182338</v>
      </c>
      <c r="BB794" s="37">
        <f t="shared" si="214"/>
        <v>10</v>
      </c>
      <c r="BD794" s="37">
        <f t="shared" si="216"/>
        <v>19.13739920000005</v>
      </c>
      <c r="BE794" s="2">
        <f t="shared" si="215"/>
        <v>0.03405517867845564</v>
      </c>
    </row>
    <row r="795" spans="1:57" ht="12.75">
      <c r="A795" s="1"/>
      <c r="B795" s="62"/>
      <c r="N795" s="37">
        <f t="shared" si="212"/>
        <v>1</v>
      </c>
      <c r="V795" s="39">
        <f t="shared" si="201"/>
      </c>
      <c r="W795" s="39">
        <f t="shared" si="202"/>
      </c>
      <c r="X795" s="39">
        <f t="shared" si="203"/>
      </c>
      <c r="Y795" s="39">
        <f t="shared" si="204"/>
      </c>
      <c r="Z795" s="39">
        <f t="shared" si="205"/>
      </c>
      <c r="AA795" s="39">
        <f t="shared" si="206"/>
      </c>
      <c r="AB795" s="39">
        <f t="shared" si="207"/>
      </c>
      <c r="AC795" s="39">
        <f t="shared" si="208"/>
      </c>
      <c r="AD795" s="39">
        <f t="shared" si="209"/>
      </c>
      <c r="AE795" s="39">
        <f t="shared" si="210"/>
      </c>
      <c r="AF795" s="39"/>
      <c r="AX795" s="2">
        <v>0.013162938322092345</v>
      </c>
      <c r="AY795" s="39">
        <f t="shared" si="213"/>
        <v>-0.16353263373283516</v>
      </c>
      <c r="BA795" s="2">
        <f t="shared" si="211"/>
        <v>-0.1609551276182338</v>
      </c>
      <c r="BB795" s="37">
        <f t="shared" si="214"/>
        <v>10</v>
      </c>
      <c r="BD795" s="37">
        <f t="shared" si="216"/>
        <v>19.15254680000005</v>
      </c>
      <c r="BE795" s="2">
        <f t="shared" si="215"/>
        <v>0.03369845907181032</v>
      </c>
    </row>
    <row r="796" spans="1:57" ht="12.75">
      <c r="A796" s="1"/>
      <c r="B796" s="62"/>
      <c r="N796" s="37">
        <f t="shared" si="212"/>
        <v>1</v>
      </c>
      <c r="V796" s="39">
        <f t="shared" si="201"/>
      </c>
      <c r="W796" s="39">
        <f t="shared" si="202"/>
      </c>
      <c r="X796" s="39">
        <f t="shared" si="203"/>
      </c>
      <c r="Y796" s="39">
        <f t="shared" si="204"/>
      </c>
      <c r="Z796" s="39">
        <f t="shared" si="205"/>
      </c>
      <c r="AA796" s="39">
        <f t="shared" si="206"/>
      </c>
      <c r="AB796" s="39">
        <f t="shared" si="207"/>
      </c>
      <c r="AC796" s="39">
        <f t="shared" si="208"/>
      </c>
      <c r="AD796" s="39">
        <f t="shared" si="209"/>
      </c>
      <c r="AE796" s="39">
        <f t="shared" si="210"/>
      </c>
      <c r="AF796" s="39"/>
      <c r="AX796" s="2">
        <v>-0.010712912381359293</v>
      </c>
      <c r="AY796" s="39">
        <f t="shared" si="213"/>
        <v>-0.16921736009079985</v>
      </c>
      <c r="BA796" s="2">
        <f t="shared" si="211"/>
        <v>-0.1609551276182338</v>
      </c>
      <c r="BB796" s="37">
        <f t="shared" si="214"/>
        <v>10</v>
      </c>
      <c r="BD796" s="37">
        <f t="shared" si="216"/>
        <v>19.167694400000048</v>
      </c>
      <c r="BE796" s="2">
        <f t="shared" si="215"/>
        <v>0.0333442755996324</v>
      </c>
    </row>
    <row r="797" spans="1:57" ht="12.75">
      <c r="A797" s="1"/>
      <c r="B797" s="62"/>
      <c r="N797" s="37">
        <f t="shared" si="212"/>
        <v>1</v>
      </c>
      <c r="V797" s="39">
        <f t="shared" si="201"/>
      </c>
      <c r="W797" s="39">
        <f t="shared" si="202"/>
      </c>
      <c r="X797" s="39">
        <f t="shared" si="203"/>
      </c>
      <c r="Y797" s="39">
        <f t="shared" si="204"/>
      </c>
      <c r="Z797" s="39">
        <f t="shared" si="205"/>
      </c>
      <c r="AA797" s="39">
        <f t="shared" si="206"/>
      </c>
      <c r="AB797" s="39">
        <f t="shared" si="207"/>
      </c>
      <c r="AC797" s="39">
        <f t="shared" si="208"/>
      </c>
      <c r="AD797" s="39">
        <f t="shared" si="209"/>
      </c>
      <c r="AE797" s="39">
        <f t="shared" si="210"/>
      </c>
      <c r="AF797" s="39"/>
      <c r="AX797" s="2">
        <v>0.015307168797875907</v>
      </c>
      <c r="AY797" s="39">
        <f t="shared" si="213"/>
        <v>-0.16302210266717243</v>
      </c>
      <c r="BA797" s="2">
        <f t="shared" si="211"/>
        <v>-0.1609551276182338</v>
      </c>
      <c r="BB797" s="37">
        <f t="shared" si="214"/>
        <v>10</v>
      </c>
      <c r="BD797" s="37">
        <f t="shared" si="216"/>
        <v>19.182842000000047</v>
      </c>
      <c r="BE797" s="2">
        <f t="shared" si="215"/>
        <v>0.032992626972935</v>
      </c>
    </row>
    <row r="798" spans="1:57" ht="12.75">
      <c r="A798" s="1"/>
      <c r="B798" s="62"/>
      <c r="N798" s="37">
        <f t="shared" si="212"/>
        <v>1</v>
      </c>
      <c r="V798" s="39">
        <f t="shared" si="201"/>
      </c>
      <c r="W798" s="39">
        <f t="shared" si="202"/>
      </c>
      <c r="X798" s="39">
        <f t="shared" si="203"/>
      </c>
      <c r="Y798" s="39">
        <f t="shared" si="204"/>
      </c>
      <c r="Z798" s="39">
        <f t="shared" si="205"/>
      </c>
      <c r="AA798" s="39">
        <f t="shared" si="206"/>
      </c>
      <c r="AB798" s="39">
        <f t="shared" si="207"/>
      </c>
      <c r="AC798" s="39">
        <f t="shared" si="208"/>
      </c>
      <c r="AD798" s="39">
        <f t="shared" si="209"/>
      </c>
      <c r="AE798" s="39">
        <f t="shared" si="210"/>
      </c>
      <c r="AF798" s="39"/>
      <c r="AX798" s="2">
        <v>-0.005891598254341258</v>
      </c>
      <c r="AY798" s="39">
        <f t="shared" si="213"/>
        <v>-0.16806942815579556</v>
      </c>
      <c r="BA798" s="2">
        <f t="shared" si="211"/>
        <v>-0.1609551276182338</v>
      </c>
      <c r="BB798" s="37">
        <f t="shared" si="214"/>
        <v>10</v>
      </c>
      <c r="BD798" s="37">
        <f t="shared" si="216"/>
        <v>19.197989600000046</v>
      </c>
      <c r="BE798" s="2">
        <f t="shared" si="215"/>
        <v>0.03264351164398788</v>
      </c>
    </row>
    <row r="799" spans="1:57" ht="12.75">
      <c r="A799" s="1"/>
      <c r="B799" s="62"/>
      <c r="N799" s="37">
        <f t="shared" si="212"/>
        <v>1</v>
      </c>
      <c r="V799" s="39">
        <f t="shared" si="201"/>
      </c>
      <c r="W799" s="39">
        <f t="shared" si="202"/>
      </c>
      <c r="X799" s="39">
        <f t="shared" si="203"/>
      </c>
      <c r="Y799" s="39">
        <f t="shared" si="204"/>
      </c>
      <c r="Z799" s="39">
        <f t="shared" si="205"/>
      </c>
      <c r="AA799" s="39">
        <f t="shared" si="206"/>
      </c>
      <c r="AB799" s="39">
        <f t="shared" si="207"/>
      </c>
      <c r="AC799" s="39">
        <f t="shared" si="208"/>
      </c>
      <c r="AD799" s="39">
        <f t="shared" si="209"/>
      </c>
      <c r="AE799" s="39">
        <f t="shared" si="210"/>
      </c>
      <c r="AF799" s="39"/>
      <c r="AX799" s="2">
        <v>-0.023019806512649923</v>
      </c>
      <c r="AY799" s="39">
        <f t="shared" si="213"/>
        <v>-0.17214757297920238</v>
      </c>
      <c r="BA799" s="2">
        <f t="shared" si="211"/>
        <v>-0.1609551276182338</v>
      </c>
      <c r="BB799" s="37">
        <f t="shared" si="214"/>
        <v>10</v>
      </c>
      <c r="BD799" s="37">
        <f t="shared" si="216"/>
        <v>19.213137200000045</v>
      </c>
      <c r="BE799" s="2">
        <f t="shared" si="215"/>
        <v>0.032296927809267816</v>
      </c>
    </row>
    <row r="800" spans="1:57" ht="12.75">
      <c r="A800" s="1"/>
      <c r="B800" s="62"/>
      <c r="N800" s="37">
        <f t="shared" si="212"/>
        <v>1</v>
      </c>
      <c r="V800" s="39">
        <f t="shared" si="201"/>
      </c>
      <c r="W800" s="39">
        <f t="shared" si="202"/>
      </c>
      <c r="X800" s="39">
        <f t="shared" si="203"/>
      </c>
      <c r="Y800" s="39">
        <f t="shared" si="204"/>
      </c>
      <c r="Z800" s="39">
        <f t="shared" si="205"/>
      </c>
      <c r="AA800" s="39">
        <f t="shared" si="206"/>
      </c>
      <c r="AB800" s="39">
        <f t="shared" si="207"/>
      </c>
      <c r="AC800" s="39">
        <f t="shared" si="208"/>
      </c>
      <c r="AD800" s="39">
        <f t="shared" si="209"/>
      </c>
      <c r="AE800" s="39">
        <f t="shared" si="210"/>
      </c>
      <c r="AF800" s="39"/>
      <c r="AX800" s="2">
        <v>-0.029033173619800408</v>
      </c>
      <c r="AY800" s="39">
        <f t="shared" si="213"/>
        <v>-0.17357932705233345</v>
      </c>
      <c r="BA800" s="2">
        <f t="shared" si="211"/>
        <v>-0.1609551276182338</v>
      </c>
      <c r="BB800" s="37">
        <f t="shared" si="214"/>
        <v>10</v>
      </c>
      <c r="BD800" s="37">
        <f t="shared" si="216"/>
        <v>19.228284800000043</v>
      </c>
      <c r="BE800" s="2">
        <f t="shared" si="215"/>
        <v>0.03195287341242356</v>
      </c>
    </row>
    <row r="801" spans="1:57" ht="12.75">
      <c r="A801" s="1"/>
      <c r="B801" s="62"/>
      <c r="N801" s="37">
        <f t="shared" si="212"/>
        <v>1</v>
      </c>
      <c r="V801" s="39">
        <f t="shared" si="201"/>
      </c>
      <c r="W801" s="39">
        <f t="shared" si="202"/>
      </c>
      <c r="X801" s="39">
        <f t="shared" si="203"/>
      </c>
      <c r="Y801" s="39">
        <f t="shared" si="204"/>
      </c>
      <c r="Z801" s="39">
        <f t="shared" si="205"/>
      </c>
      <c r="AA801" s="39">
        <f t="shared" si="206"/>
      </c>
      <c r="AB801" s="39">
        <f t="shared" si="207"/>
      </c>
      <c r="AC801" s="39">
        <f t="shared" si="208"/>
      </c>
      <c r="AD801" s="39">
        <f t="shared" si="209"/>
      </c>
      <c r="AE801" s="39">
        <f t="shared" si="210"/>
      </c>
      <c r="AF801" s="39"/>
      <c r="AX801" s="2">
        <v>0.009883419293801689</v>
      </c>
      <c r="AY801" s="39">
        <f t="shared" si="213"/>
        <v>-0.1643134715967139</v>
      </c>
      <c r="BA801" s="2">
        <f t="shared" si="211"/>
        <v>-0.1609551276182338</v>
      </c>
      <c r="BB801" s="37">
        <f t="shared" si="214"/>
        <v>10</v>
      </c>
      <c r="BD801" s="37">
        <f t="shared" si="216"/>
        <v>19.243432400000042</v>
      </c>
      <c r="BE801" s="2">
        <f t="shared" si="215"/>
        <v>0.031611346147254665</v>
      </c>
    </row>
    <row r="802" spans="1:57" ht="12.75">
      <c r="A802" s="1"/>
      <c r="B802" s="62"/>
      <c r="N802" s="37">
        <f t="shared" si="212"/>
        <v>1</v>
      </c>
      <c r="V802" s="39">
        <f t="shared" si="201"/>
      </c>
      <c r="W802" s="39">
        <f t="shared" si="202"/>
      </c>
      <c r="X802" s="39">
        <f t="shared" si="203"/>
      </c>
      <c r="Y802" s="39">
        <f t="shared" si="204"/>
      </c>
      <c r="Z802" s="39">
        <f t="shared" si="205"/>
      </c>
      <c r="AA802" s="39">
        <f t="shared" si="206"/>
      </c>
      <c r="AB802" s="39">
        <f t="shared" si="207"/>
      </c>
      <c r="AC802" s="39">
        <f t="shared" si="208"/>
      </c>
      <c r="AD802" s="39">
        <f t="shared" si="209"/>
      </c>
      <c r="AE802" s="39">
        <f t="shared" si="210"/>
      </c>
      <c r="AF802" s="39"/>
      <c r="AX802" s="2">
        <v>0.014472182378612627</v>
      </c>
      <c r="AY802" s="39">
        <f t="shared" si="213"/>
        <v>-0.1632209089574732</v>
      </c>
      <c r="BA802" s="2">
        <f t="shared" si="211"/>
        <v>-0.1609551276182338</v>
      </c>
      <c r="BB802" s="37">
        <f t="shared" si="214"/>
        <v>10</v>
      </c>
      <c r="BD802" s="37">
        <f t="shared" si="216"/>
        <v>19.25858000000004</v>
      </c>
      <c r="BE802" s="2">
        <f t="shared" si="215"/>
        <v>0.03127234346070341</v>
      </c>
    </row>
    <row r="803" spans="1:57" ht="12.75">
      <c r="A803" s="1"/>
      <c r="B803" s="62"/>
      <c r="N803" s="37">
        <f t="shared" si="212"/>
        <v>1</v>
      </c>
      <c r="V803" s="39">
        <f t="shared" si="201"/>
      </c>
      <c r="W803" s="39">
        <f t="shared" si="202"/>
      </c>
      <c r="X803" s="39">
        <f t="shared" si="203"/>
      </c>
      <c r="Y803" s="39">
        <f t="shared" si="204"/>
      </c>
      <c r="Z803" s="39">
        <f t="shared" si="205"/>
      </c>
      <c r="AA803" s="39">
        <f t="shared" si="206"/>
      </c>
      <c r="AB803" s="39">
        <f t="shared" si="207"/>
      </c>
      <c r="AC803" s="39">
        <f t="shared" si="208"/>
      </c>
      <c r="AD803" s="39">
        <f t="shared" si="209"/>
      </c>
      <c r="AE803" s="39">
        <f t="shared" si="210"/>
      </c>
      <c r="AF803" s="39"/>
      <c r="AX803" s="2">
        <v>0.014829248939481794</v>
      </c>
      <c r="AY803" s="39">
        <f t="shared" si="213"/>
        <v>-0.1631358931096472</v>
      </c>
      <c r="BA803" s="2">
        <f t="shared" si="211"/>
        <v>-0.1609551276182338</v>
      </c>
      <c r="BB803" s="37">
        <f t="shared" si="214"/>
        <v>10</v>
      </c>
      <c r="BD803" s="37">
        <f t="shared" si="216"/>
        <v>19.27372760000004</v>
      </c>
      <c r="BE803" s="2">
        <f t="shared" si="215"/>
        <v>0.0309358625558589</v>
      </c>
    </row>
    <row r="804" spans="1:57" ht="12.75">
      <c r="A804" s="1"/>
      <c r="B804" s="62"/>
      <c r="N804" s="37">
        <f t="shared" si="212"/>
        <v>1</v>
      </c>
      <c r="V804" s="39">
        <f t="shared" si="201"/>
      </c>
      <c r="W804" s="39">
        <f t="shared" si="202"/>
      </c>
      <c r="X804" s="39">
        <f t="shared" si="203"/>
      </c>
      <c r="Y804" s="39">
        <f t="shared" si="204"/>
      </c>
      <c r="Z804" s="39">
        <f t="shared" si="205"/>
      </c>
      <c r="AA804" s="39">
        <f t="shared" si="206"/>
      </c>
      <c r="AB804" s="39">
        <f t="shared" si="207"/>
      </c>
      <c r="AC804" s="39">
        <f t="shared" si="208"/>
      </c>
      <c r="AD804" s="39">
        <f t="shared" si="209"/>
      </c>
      <c r="AE804" s="39">
        <f t="shared" si="210"/>
      </c>
      <c r="AF804" s="39"/>
      <c r="AX804" s="2">
        <v>0.0069774468214972366</v>
      </c>
      <c r="AY804" s="39">
        <f t="shared" si="213"/>
        <v>-0.16500536980440544</v>
      </c>
      <c r="BA804" s="2">
        <f t="shared" si="211"/>
        <v>-0.1609551276182338</v>
      </c>
      <c r="BB804" s="37">
        <f t="shared" si="214"/>
        <v>10</v>
      </c>
      <c r="BD804" s="37">
        <f t="shared" si="216"/>
        <v>19.28887520000004</v>
      </c>
      <c r="BE804" s="2">
        <f t="shared" si="215"/>
        <v>0.0306019003949728</v>
      </c>
    </row>
    <row r="805" spans="1:57" ht="12.75">
      <c r="A805" s="1"/>
      <c r="B805" s="62"/>
      <c r="N805" s="37">
        <f t="shared" si="212"/>
        <v>1</v>
      </c>
      <c r="V805" s="39">
        <f t="shared" si="201"/>
      </c>
      <c r="W805" s="39">
        <f t="shared" si="202"/>
      </c>
      <c r="X805" s="39">
        <f t="shared" si="203"/>
      </c>
      <c r="Y805" s="39">
        <f t="shared" si="204"/>
      </c>
      <c r="Z805" s="39">
        <f t="shared" si="205"/>
      </c>
      <c r="AA805" s="39">
        <f t="shared" si="206"/>
      </c>
      <c r="AB805" s="39">
        <f t="shared" si="207"/>
      </c>
      <c r="AC805" s="39">
        <f t="shared" si="208"/>
      </c>
      <c r="AD805" s="39">
        <f t="shared" si="209"/>
      </c>
      <c r="AE805" s="39">
        <f t="shared" si="210"/>
      </c>
      <c r="AF805" s="39"/>
      <c r="AX805" s="2">
        <v>-0.025912961210974455</v>
      </c>
      <c r="AY805" s="39">
        <f t="shared" si="213"/>
        <v>-0.17283641933594632</v>
      </c>
      <c r="BA805" s="2">
        <f t="shared" si="211"/>
        <v>-0.1609551276182338</v>
      </c>
      <c r="BB805" s="37">
        <f t="shared" si="214"/>
        <v>10</v>
      </c>
      <c r="BD805" s="37">
        <f t="shared" si="216"/>
        <v>19.304022800000038</v>
      </c>
      <c r="BE805" s="2">
        <f t="shared" si="215"/>
        <v>0.030270453702485628</v>
      </c>
    </row>
    <row r="806" spans="1:57" ht="12.75">
      <c r="A806" s="1"/>
      <c r="B806" s="62"/>
      <c r="N806" s="37">
        <f t="shared" si="212"/>
        <v>1</v>
      </c>
      <c r="V806" s="39">
        <f t="shared" si="201"/>
      </c>
      <c r="W806" s="39">
        <f t="shared" si="202"/>
      </c>
      <c r="X806" s="39">
        <f t="shared" si="203"/>
      </c>
      <c r="Y806" s="39">
        <f t="shared" si="204"/>
      </c>
      <c r="Z806" s="39">
        <f t="shared" si="205"/>
      </c>
      <c r="AA806" s="39">
        <f t="shared" si="206"/>
      </c>
      <c r="AB806" s="39">
        <f t="shared" si="207"/>
      </c>
      <c r="AC806" s="39">
        <f t="shared" si="208"/>
      </c>
      <c r="AD806" s="39">
        <f t="shared" si="209"/>
      </c>
      <c r="AE806" s="39">
        <f t="shared" si="210"/>
      </c>
      <c r="AF806" s="39"/>
      <c r="AX806" s="2">
        <v>0.022459486678670613</v>
      </c>
      <c r="AY806" s="39">
        <f t="shared" si="213"/>
        <v>-0.16131916983841177</v>
      </c>
      <c r="BA806" s="2">
        <f t="shared" si="211"/>
        <v>-0.1609551276182338</v>
      </c>
      <c r="BB806" s="37">
        <f t="shared" si="214"/>
        <v>10</v>
      </c>
      <c r="BD806" s="37">
        <f t="shared" si="216"/>
        <v>19.319170400000036</v>
      </c>
      <c r="BE806" s="2">
        <f t="shared" si="215"/>
        <v>0.029941518968063137</v>
      </c>
    </row>
    <row r="807" spans="1:57" ht="12.75">
      <c r="A807" s="1"/>
      <c r="B807" s="62"/>
      <c r="N807" s="37">
        <f t="shared" si="212"/>
        <v>1</v>
      </c>
      <c r="V807" s="39">
        <f t="shared" si="201"/>
      </c>
      <c r="W807" s="39">
        <f t="shared" si="202"/>
      </c>
      <c r="X807" s="39">
        <f t="shared" si="203"/>
      </c>
      <c r="Y807" s="39">
        <f t="shared" si="204"/>
      </c>
      <c r="Z807" s="39">
        <f t="shared" si="205"/>
      </c>
      <c r="AA807" s="39">
        <f t="shared" si="206"/>
      </c>
      <c r="AB807" s="39">
        <f t="shared" si="207"/>
      </c>
      <c r="AC807" s="39">
        <f t="shared" si="208"/>
      </c>
      <c r="AD807" s="39">
        <f t="shared" si="209"/>
      </c>
      <c r="AE807" s="39">
        <f t="shared" si="210"/>
      </c>
      <c r="AF807" s="39"/>
      <c r="AX807" s="2">
        <v>-0.002848292489394815</v>
      </c>
      <c r="AY807" s="39">
        <f t="shared" si="213"/>
        <v>-0.16734483154509402</v>
      </c>
      <c r="BA807" s="2">
        <f t="shared" si="211"/>
        <v>-0.1609551276182338</v>
      </c>
      <c r="BB807" s="37">
        <f t="shared" si="214"/>
        <v>10</v>
      </c>
      <c r="BD807" s="37">
        <f t="shared" si="216"/>
        <v>19.334318000000035</v>
      </c>
      <c r="BE807" s="2">
        <f t="shared" si="215"/>
        <v>0.029615092449641795</v>
      </c>
    </row>
    <row r="808" spans="1:57" ht="12.75">
      <c r="A808" s="1"/>
      <c r="B808" s="62"/>
      <c r="N808" s="37">
        <f t="shared" si="212"/>
        <v>1</v>
      </c>
      <c r="V808" s="39">
        <f t="shared" si="201"/>
      </c>
      <c r="W808" s="39">
        <f t="shared" si="202"/>
      </c>
      <c r="X808" s="39">
        <f t="shared" si="203"/>
      </c>
      <c r="Y808" s="39">
        <f t="shared" si="204"/>
      </c>
      <c r="Z808" s="39">
        <f t="shared" si="205"/>
      </c>
      <c r="AA808" s="39">
        <f t="shared" si="206"/>
      </c>
      <c r="AB808" s="39">
        <f t="shared" si="207"/>
      </c>
      <c r="AC808" s="39">
        <f t="shared" si="208"/>
      </c>
      <c r="AD808" s="39">
        <f t="shared" si="209"/>
      </c>
      <c r="AE808" s="39">
        <f t="shared" si="210"/>
      </c>
      <c r="AF808" s="39"/>
      <c r="AX808" s="2">
        <v>0.016911221655934325</v>
      </c>
      <c r="AY808" s="39">
        <f t="shared" si="213"/>
        <v>-0.16264018532001565</v>
      </c>
      <c r="BA808" s="2">
        <f t="shared" si="211"/>
        <v>-0.1609551276182338</v>
      </c>
      <c r="BB808" s="37">
        <f t="shared" si="214"/>
        <v>10</v>
      </c>
      <c r="BD808" s="37">
        <f t="shared" si="216"/>
        <v>19.349465600000034</v>
      </c>
      <c r="BE808" s="2">
        <f t="shared" si="215"/>
        <v>0.029291170176482823</v>
      </c>
    </row>
    <row r="809" spans="1:57" ht="12.75">
      <c r="A809" s="1"/>
      <c r="B809" s="62"/>
      <c r="N809" s="37">
        <f t="shared" si="212"/>
        <v>1</v>
      </c>
      <c r="V809" s="39">
        <f t="shared" si="201"/>
      </c>
      <c r="W809" s="39">
        <f t="shared" si="202"/>
      </c>
      <c r="X809" s="39">
        <f t="shared" si="203"/>
      </c>
      <c r="Y809" s="39">
        <f t="shared" si="204"/>
      </c>
      <c r="Z809" s="39">
        <f t="shared" si="205"/>
      </c>
      <c r="AA809" s="39">
        <f t="shared" si="206"/>
      </c>
      <c r="AB809" s="39">
        <f t="shared" si="207"/>
      </c>
      <c r="AC809" s="39">
        <f t="shared" si="208"/>
      </c>
      <c r="AD809" s="39">
        <f t="shared" si="209"/>
      </c>
      <c r="AE809" s="39">
        <f t="shared" si="210"/>
      </c>
      <c r="AF809" s="39"/>
      <c r="AX809" s="2">
        <v>0.026359752189703052</v>
      </c>
      <c r="AY809" s="39">
        <f t="shared" si="213"/>
        <v>-0.16039053519292787</v>
      </c>
      <c r="BA809" s="2">
        <f t="shared" si="211"/>
        <v>-0.1609551276182338</v>
      </c>
      <c r="BB809" s="37">
        <f t="shared" si="214"/>
        <v>10</v>
      </c>
      <c r="BD809" s="37">
        <f t="shared" si="216"/>
        <v>19.364613200000033</v>
      </c>
      <c r="BE809" s="2">
        <f t="shared" si="215"/>
        <v>0.028969747952233803</v>
      </c>
    </row>
    <row r="810" spans="1:57" ht="12.75">
      <c r="A810" s="1"/>
      <c r="B810" s="62"/>
      <c r="N810" s="37">
        <f t="shared" si="212"/>
        <v>1</v>
      </c>
      <c r="V810" s="39">
        <f t="shared" si="201"/>
      </c>
      <c r="W810" s="39">
        <f t="shared" si="202"/>
      </c>
      <c r="X810" s="39">
        <f t="shared" si="203"/>
      </c>
      <c r="Y810" s="39">
        <f t="shared" si="204"/>
      </c>
      <c r="Z810" s="39">
        <f t="shared" si="205"/>
      </c>
      <c r="AA810" s="39">
        <f t="shared" si="206"/>
      </c>
      <c r="AB810" s="39">
        <f t="shared" si="207"/>
      </c>
      <c r="AC810" s="39">
        <f t="shared" si="208"/>
      </c>
      <c r="AD810" s="39">
        <f t="shared" si="209"/>
      </c>
      <c r="AE810" s="39">
        <f t="shared" si="210"/>
      </c>
      <c r="AF810" s="39"/>
      <c r="AX810" s="2">
        <v>0.001106906338694421</v>
      </c>
      <c r="AY810" s="39">
        <f t="shared" si="213"/>
        <v>-0.16640311753840611</v>
      </c>
      <c r="BA810" s="2">
        <f t="shared" si="211"/>
        <v>-0.1609551276182338</v>
      </c>
      <c r="BB810" s="37">
        <f t="shared" si="214"/>
        <v>10</v>
      </c>
      <c r="BD810" s="37">
        <f t="shared" si="216"/>
        <v>19.37976080000003</v>
      </c>
      <c r="BE810" s="2">
        <f t="shared" si="215"/>
        <v>0.02865082135799735</v>
      </c>
    </row>
    <row r="811" spans="1:57" ht="12.75">
      <c r="A811" s="1"/>
      <c r="B811" s="62"/>
      <c r="N811" s="37">
        <f t="shared" si="212"/>
        <v>1</v>
      </c>
      <c r="V811" s="39">
        <f t="shared" si="201"/>
      </c>
      <c r="W811" s="39">
        <f t="shared" si="202"/>
      </c>
      <c r="X811" s="39">
        <f t="shared" si="203"/>
      </c>
      <c r="Y811" s="39">
        <f t="shared" si="204"/>
      </c>
      <c r="Z811" s="39">
        <f t="shared" si="205"/>
      </c>
      <c r="AA811" s="39">
        <f t="shared" si="206"/>
      </c>
      <c r="AB811" s="39">
        <f t="shared" si="207"/>
      </c>
      <c r="AC811" s="39">
        <f t="shared" si="208"/>
      </c>
      <c r="AD811" s="39">
        <f t="shared" si="209"/>
      </c>
      <c r="AE811" s="39">
        <f t="shared" si="210"/>
      </c>
      <c r="AF811" s="39"/>
      <c r="AX811" s="2">
        <v>0.009780877101962342</v>
      </c>
      <c r="AY811" s="39">
        <f t="shared" si="213"/>
        <v>-0.1643378864042947</v>
      </c>
      <c r="BA811" s="2">
        <f t="shared" si="211"/>
        <v>-0.1609551276182338</v>
      </c>
      <c r="BB811" s="37">
        <f t="shared" si="214"/>
        <v>10</v>
      </c>
      <c r="BD811" s="37">
        <f t="shared" si="216"/>
        <v>19.39490840000003</v>
      </c>
      <c r="BE811" s="2">
        <f t="shared" si="215"/>
        <v>0.028334385755405898</v>
      </c>
    </row>
    <row r="812" spans="1:57" ht="12.75">
      <c r="A812" s="1"/>
      <c r="B812" s="62"/>
      <c r="N812" s="37">
        <f t="shared" si="212"/>
        <v>1</v>
      </c>
      <c r="V812" s="39">
        <f t="shared" si="201"/>
      </c>
      <c r="W812" s="39">
        <f t="shared" si="202"/>
      </c>
      <c r="X812" s="39">
        <f t="shared" si="203"/>
      </c>
      <c r="Y812" s="39">
        <f t="shared" si="204"/>
      </c>
      <c r="Z812" s="39">
        <f t="shared" si="205"/>
      </c>
      <c r="AA812" s="39">
        <f t="shared" si="206"/>
      </c>
      <c r="AB812" s="39">
        <f t="shared" si="207"/>
      </c>
      <c r="AC812" s="39">
        <f t="shared" si="208"/>
      </c>
      <c r="AD812" s="39">
        <f t="shared" si="209"/>
      </c>
      <c r="AE812" s="39">
        <f t="shared" si="210"/>
      </c>
      <c r="AF812" s="39"/>
      <c r="AX812" s="2">
        <v>0.02841975157933286</v>
      </c>
      <c r="AY812" s="39">
        <f t="shared" si="213"/>
        <v>-0.1599000591477779</v>
      </c>
      <c r="BA812" s="2">
        <f t="shared" si="211"/>
        <v>-0.1609551276182338</v>
      </c>
      <c r="BB812" s="37">
        <f t="shared" si="214"/>
        <v>10</v>
      </c>
      <c r="BD812" s="37">
        <f t="shared" si="216"/>
        <v>19.41005600000003</v>
      </c>
      <c r="BE812" s="2">
        <f t="shared" si="215"/>
        <v>0.028020436289702064</v>
      </c>
    </row>
    <row r="813" spans="1:57" ht="12.75">
      <c r="A813" s="1"/>
      <c r="B813" s="62"/>
      <c r="N813" s="37">
        <f t="shared" si="212"/>
        <v>1</v>
      </c>
      <c r="V813" s="39">
        <f t="shared" si="201"/>
      </c>
      <c r="W813" s="39">
        <f t="shared" si="202"/>
      </c>
      <c r="X813" s="39">
        <f t="shared" si="203"/>
      </c>
      <c r="Y813" s="39">
        <f t="shared" si="204"/>
      </c>
      <c r="Z813" s="39">
        <f t="shared" si="205"/>
      </c>
      <c r="AA813" s="39">
        <f t="shared" si="206"/>
      </c>
      <c r="AB813" s="39">
        <f t="shared" si="207"/>
      </c>
      <c r="AC813" s="39">
        <f t="shared" si="208"/>
      </c>
      <c r="AD813" s="39">
        <f t="shared" si="209"/>
      </c>
      <c r="AE813" s="39">
        <f t="shared" si="210"/>
      </c>
      <c r="AF813" s="39"/>
      <c r="AX813" s="2">
        <v>-0.021694082461012603</v>
      </c>
      <c r="AY813" s="39">
        <f t="shared" si="213"/>
        <v>-0.1718319243954792</v>
      </c>
      <c r="BA813" s="2">
        <f t="shared" si="211"/>
        <v>-0.1609551276182338</v>
      </c>
      <c r="BB813" s="37">
        <f t="shared" si="214"/>
        <v>10</v>
      </c>
      <c r="BD813" s="37">
        <f t="shared" si="216"/>
        <v>19.425203600000028</v>
      </c>
      <c r="BE813" s="2">
        <f t="shared" si="215"/>
        <v>0.027708967892823764</v>
      </c>
    </row>
    <row r="814" spans="1:57" ht="12.75">
      <c r="A814" s="1"/>
      <c r="B814" s="62"/>
      <c r="N814" s="37">
        <f t="shared" si="212"/>
        <v>1</v>
      </c>
      <c r="V814" s="39">
        <f t="shared" si="201"/>
      </c>
      <c r="W814" s="39">
        <f t="shared" si="202"/>
      </c>
      <c r="X814" s="39">
        <f t="shared" si="203"/>
      </c>
      <c r="Y814" s="39">
        <f t="shared" si="204"/>
      </c>
      <c r="Z814" s="39">
        <f t="shared" si="205"/>
      </c>
      <c r="AA814" s="39">
        <f t="shared" si="206"/>
      </c>
      <c r="AB814" s="39">
        <f t="shared" si="207"/>
      </c>
      <c r="AC814" s="39">
        <f t="shared" si="208"/>
      </c>
      <c r="AD814" s="39">
        <f t="shared" si="209"/>
      </c>
      <c r="AE814" s="39">
        <f t="shared" si="210"/>
      </c>
      <c r="AF814" s="39"/>
      <c r="AX814" s="2">
        <v>0.02190466017639698</v>
      </c>
      <c r="AY814" s="39">
        <f t="shared" si="213"/>
        <v>-0.16145127138657217</v>
      </c>
      <c r="BA814" s="2">
        <f t="shared" si="211"/>
        <v>-0.1609551276182338</v>
      </c>
      <c r="BB814" s="37">
        <f t="shared" si="214"/>
        <v>10</v>
      </c>
      <c r="BD814" s="37">
        <f t="shared" si="216"/>
        <v>19.440351200000027</v>
      </c>
      <c r="BE814" s="2">
        <f t="shared" si="215"/>
        <v>0.027399975286493333</v>
      </c>
    </row>
    <row r="815" spans="1:57" ht="12.75">
      <c r="A815" s="1"/>
      <c r="B815" s="62"/>
      <c r="N815" s="37">
        <f t="shared" si="212"/>
        <v>1</v>
      </c>
      <c r="V815" s="39">
        <f t="shared" si="201"/>
      </c>
      <c r="W815" s="39">
        <f t="shared" si="202"/>
      </c>
      <c r="X815" s="39">
        <f t="shared" si="203"/>
      </c>
      <c r="Y815" s="39">
        <f t="shared" si="204"/>
      </c>
      <c r="Z815" s="39">
        <f t="shared" si="205"/>
      </c>
      <c r="AA815" s="39">
        <f t="shared" si="206"/>
      </c>
      <c r="AB815" s="39">
        <f t="shared" si="207"/>
      </c>
      <c r="AC815" s="39">
        <f t="shared" si="208"/>
      </c>
      <c r="AD815" s="39">
        <f t="shared" si="209"/>
      </c>
      <c r="AE815" s="39">
        <f t="shared" si="210"/>
      </c>
      <c r="AF815" s="39"/>
      <c r="AX815" s="2">
        <v>0.029302346873378703</v>
      </c>
      <c r="AY815" s="39">
        <f t="shared" si="213"/>
        <v>-0.15968991741110033</v>
      </c>
      <c r="BA815" s="2">
        <f t="shared" si="211"/>
        <v>-0.1609551276182338</v>
      </c>
      <c r="BB815" s="37">
        <f t="shared" si="214"/>
        <v>10</v>
      </c>
      <c r="BD815" s="37">
        <f t="shared" si="216"/>
        <v>19.455498800000026</v>
      </c>
      <c r="BE815" s="2">
        <f t="shared" si="215"/>
        <v>0.027093452985310035</v>
      </c>
    </row>
    <row r="816" spans="1:57" ht="12.75">
      <c r="A816" s="1"/>
      <c r="B816" s="62"/>
      <c r="N816" s="37">
        <f t="shared" si="212"/>
        <v>1</v>
      </c>
      <c r="V816" s="39">
        <f t="shared" si="201"/>
      </c>
      <c r="W816" s="39">
        <f t="shared" si="202"/>
      </c>
      <c r="X816" s="39">
        <f t="shared" si="203"/>
      </c>
      <c r="Y816" s="39">
        <f t="shared" si="204"/>
      </c>
      <c r="Z816" s="39">
        <f t="shared" si="205"/>
      </c>
      <c r="AA816" s="39">
        <f t="shared" si="206"/>
      </c>
      <c r="AB816" s="39">
        <f t="shared" si="207"/>
      </c>
      <c r="AC816" s="39">
        <f t="shared" si="208"/>
      </c>
      <c r="AD816" s="39">
        <f t="shared" si="209"/>
      </c>
      <c r="AE816" s="39">
        <f t="shared" si="210"/>
      </c>
      <c r="AF816" s="39"/>
      <c r="AX816" s="2">
        <v>-0.011399578844569231</v>
      </c>
      <c r="AY816" s="39">
        <f t="shared" si="213"/>
        <v>-0.16938085210584983</v>
      </c>
      <c r="BA816" s="2">
        <f t="shared" si="211"/>
        <v>-0.1609551276182338</v>
      </c>
      <c r="BB816" s="37">
        <f t="shared" si="214"/>
        <v>10</v>
      </c>
      <c r="BD816" s="37">
        <f t="shared" si="216"/>
        <v>19.470646400000025</v>
      </c>
      <c r="BE816" s="2">
        <f t="shared" si="215"/>
        <v>0.026789395299845208</v>
      </c>
    </row>
    <row r="817" spans="1:57" ht="12.75">
      <c r="A817" s="1"/>
      <c r="B817" s="62"/>
      <c r="N817" s="37">
        <f t="shared" si="212"/>
        <v>1</v>
      </c>
      <c r="V817" s="39">
        <f t="shared" si="201"/>
      </c>
      <c r="W817" s="39">
        <f t="shared" si="202"/>
      </c>
      <c r="X817" s="39">
        <f t="shared" si="203"/>
      </c>
      <c r="Y817" s="39">
        <f t="shared" si="204"/>
      </c>
      <c r="Z817" s="39">
        <f t="shared" si="205"/>
      </c>
      <c r="AA817" s="39">
        <f t="shared" si="206"/>
      </c>
      <c r="AB817" s="39">
        <f t="shared" si="207"/>
      </c>
      <c r="AC817" s="39">
        <f t="shared" si="208"/>
      </c>
      <c r="AD817" s="39">
        <f t="shared" si="209"/>
      </c>
      <c r="AE817" s="39">
        <f t="shared" si="210"/>
      </c>
      <c r="AF817" s="39"/>
      <c r="AX817" s="2">
        <v>0.028035218359935304</v>
      </c>
      <c r="AY817" s="39">
        <f t="shared" si="213"/>
        <v>-0.1599916146762059</v>
      </c>
      <c r="BA817" s="2">
        <f t="shared" si="211"/>
        <v>-0.1609551276182338</v>
      </c>
      <c r="BB817" s="37">
        <f t="shared" si="214"/>
        <v>10</v>
      </c>
      <c r="BD817" s="37">
        <f t="shared" si="216"/>
        <v>19.485794000000023</v>
      </c>
      <c r="BE817" s="2">
        <f t="shared" si="215"/>
        <v>0.02648779633973934</v>
      </c>
    </row>
    <row r="818" spans="1:57" ht="12.75">
      <c r="A818" s="1"/>
      <c r="B818" s="62"/>
      <c r="N818" s="37">
        <f t="shared" si="212"/>
        <v>1</v>
      </c>
      <c r="V818" s="39">
        <f t="shared" si="201"/>
      </c>
      <c r="W818" s="39">
        <f t="shared" si="202"/>
      </c>
      <c r="X818" s="39">
        <f t="shared" si="203"/>
      </c>
      <c r="Y818" s="39">
        <f t="shared" si="204"/>
      </c>
      <c r="Z818" s="39">
        <f t="shared" si="205"/>
      </c>
      <c r="AA818" s="39">
        <f t="shared" si="206"/>
      </c>
      <c r="AB818" s="39">
        <f t="shared" si="207"/>
      </c>
      <c r="AC818" s="39">
        <f t="shared" si="208"/>
      </c>
      <c r="AD818" s="39">
        <f t="shared" si="209"/>
      </c>
      <c r="AE818" s="39">
        <f t="shared" si="210"/>
      </c>
      <c r="AF818" s="39"/>
      <c r="AX818" s="2">
        <v>0.002328257087923828</v>
      </c>
      <c r="AY818" s="39">
        <f t="shared" si="213"/>
        <v>-0.16611231974097054</v>
      </c>
      <c r="BA818" s="2">
        <f t="shared" si="211"/>
        <v>-0.1609551276182338</v>
      </c>
      <c r="BB818" s="37">
        <f t="shared" si="214"/>
        <v>10</v>
      </c>
      <c r="BD818" s="37">
        <f t="shared" si="216"/>
        <v>19.500941600000022</v>
      </c>
      <c r="BE818" s="2">
        <f t="shared" si="215"/>
        <v>0.02618865001680043</v>
      </c>
    </row>
    <row r="819" spans="1:57" ht="12.75">
      <c r="A819" s="1"/>
      <c r="B819" s="62"/>
      <c r="N819" s="37">
        <f t="shared" si="212"/>
        <v>1</v>
      </c>
      <c r="V819" s="39">
        <f t="shared" si="201"/>
      </c>
      <c r="W819" s="39">
        <f t="shared" si="202"/>
      </c>
      <c r="X819" s="39">
        <f t="shared" si="203"/>
      </c>
      <c r="Y819" s="39">
        <f t="shared" si="204"/>
      </c>
      <c r="Z819" s="39">
        <f t="shared" si="205"/>
      </c>
      <c r="AA819" s="39">
        <f t="shared" si="206"/>
      </c>
      <c r="AB819" s="39">
        <f t="shared" si="207"/>
      </c>
      <c r="AC819" s="39">
        <f t="shared" si="208"/>
      </c>
      <c r="AD819" s="39">
        <f t="shared" si="209"/>
      </c>
      <c r="AE819" s="39">
        <f t="shared" si="210"/>
      </c>
      <c r="AF819" s="39"/>
      <c r="AX819" s="2">
        <v>-0.0020755638294625706</v>
      </c>
      <c r="AY819" s="39">
        <f t="shared" si="213"/>
        <v>-0.16716084853082444</v>
      </c>
      <c r="BA819" s="2">
        <f t="shared" si="211"/>
        <v>-0.1609551276182338</v>
      </c>
      <c r="BB819" s="37">
        <f t="shared" si="214"/>
        <v>10</v>
      </c>
      <c r="BD819" s="37">
        <f t="shared" si="216"/>
        <v>19.51608920000002</v>
      </c>
      <c r="BE819" s="2">
        <f t="shared" si="215"/>
        <v>0.02589195004810293</v>
      </c>
    </row>
    <row r="820" spans="1:57" ht="12.75">
      <c r="A820" s="1"/>
      <c r="B820" s="62"/>
      <c r="N820" s="37">
        <f t="shared" si="212"/>
        <v>1</v>
      </c>
      <c r="V820" s="39">
        <f t="shared" si="201"/>
      </c>
      <c r="W820" s="39">
        <f t="shared" si="202"/>
      </c>
      <c r="X820" s="39">
        <f t="shared" si="203"/>
      </c>
      <c r="Y820" s="39">
        <f t="shared" si="204"/>
      </c>
      <c r="Z820" s="39">
        <f t="shared" si="205"/>
      </c>
      <c r="AA820" s="39">
        <f t="shared" si="206"/>
      </c>
      <c r="AB820" s="39">
        <f t="shared" si="207"/>
      </c>
      <c r="AC820" s="39">
        <f t="shared" si="208"/>
      </c>
      <c r="AD820" s="39">
        <f t="shared" si="209"/>
      </c>
      <c r="AE820" s="39">
        <f t="shared" si="210"/>
      </c>
      <c r="AF820" s="39"/>
      <c r="AX820" s="2">
        <v>-0.003075350199896236</v>
      </c>
      <c r="AY820" s="39">
        <f t="shared" si="213"/>
        <v>-0.16739889290473722</v>
      </c>
      <c r="BA820" s="2">
        <f t="shared" si="211"/>
        <v>-0.1609551276182338</v>
      </c>
      <c r="BB820" s="37">
        <f t="shared" si="214"/>
        <v>10</v>
      </c>
      <c r="BD820" s="37">
        <f t="shared" si="216"/>
        <v>19.53123680000002</v>
      </c>
      <c r="BE820" s="2">
        <f t="shared" si="215"/>
        <v>0.025597689959086543</v>
      </c>
    </row>
    <row r="821" spans="1:57" ht="12.75">
      <c r="A821" s="1"/>
      <c r="B821" s="62"/>
      <c r="N821" s="37">
        <f t="shared" si="212"/>
        <v>1</v>
      </c>
      <c r="V821" s="39">
        <f t="shared" si="201"/>
      </c>
      <c r="W821" s="39">
        <f t="shared" si="202"/>
      </c>
      <c r="X821" s="39">
        <f t="shared" si="203"/>
      </c>
      <c r="Y821" s="39">
        <f t="shared" si="204"/>
      </c>
      <c r="Z821" s="39">
        <f t="shared" si="205"/>
      </c>
      <c r="AA821" s="39">
        <f t="shared" si="206"/>
      </c>
      <c r="AB821" s="39">
        <f t="shared" si="207"/>
      </c>
      <c r="AC821" s="39">
        <f t="shared" si="208"/>
      </c>
      <c r="AD821" s="39">
        <f t="shared" si="209"/>
      </c>
      <c r="AE821" s="39">
        <f t="shared" si="210"/>
      </c>
      <c r="AF821" s="39"/>
      <c r="AX821" s="2">
        <v>0.008885464033936585</v>
      </c>
      <c r="AY821" s="39">
        <f t="shared" si="213"/>
        <v>-0.16455107999191987</v>
      </c>
      <c r="BA821" s="2">
        <f t="shared" si="211"/>
        <v>-0.1609551276182338</v>
      </c>
      <c r="BB821" s="37">
        <f t="shared" si="214"/>
        <v>10</v>
      </c>
      <c r="BD821" s="37">
        <f t="shared" si="216"/>
        <v>19.54638440000002</v>
      </c>
      <c r="BE821" s="2">
        <f t="shared" si="215"/>
        <v>0.025305863086654386</v>
      </c>
    </row>
    <row r="822" spans="1:57" ht="12.75">
      <c r="A822" s="1"/>
      <c r="B822" s="62"/>
      <c r="N822" s="37">
        <f t="shared" si="212"/>
        <v>1</v>
      </c>
      <c r="V822" s="39">
        <f t="shared" si="201"/>
      </c>
      <c r="W822" s="39">
        <f t="shared" si="202"/>
      </c>
      <c r="X822" s="39">
        <f t="shared" si="203"/>
      </c>
      <c r="Y822" s="39">
        <f t="shared" si="204"/>
      </c>
      <c r="Z822" s="39">
        <f t="shared" si="205"/>
      </c>
      <c r="AA822" s="39">
        <f t="shared" si="206"/>
      </c>
      <c r="AB822" s="39">
        <f t="shared" si="207"/>
      </c>
      <c r="AC822" s="39">
        <f t="shared" si="208"/>
      </c>
      <c r="AD822" s="39">
        <f t="shared" si="209"/>
      </c>
      <c r="AE822" s="39">
        <f t="shared" si="210"/>
      </c>
      <c r="AF822" s="39"/>
      <c r="AX822" s="2">
        <v>0.017105319376201668</v>
      </c>
      <c r="AY822" s="39">
        <f t="shared" si="213"/>
        <v>-0.16259397157709485</v>
      </c>
      <c r="BA822" s="2">
        <f t="shared" si="211"/>
        <v>-0.1609551276182338</v>
      </c>
      <c r="BB822" s="37">
        <f t="shared" si="214"/>
        <v>10</v>
      </c>
      <c r="BD822" s="37">
        <f t="shared" si="216"/>
        <v>19.561532000000017</v>
      </c>
      <c r="BE822" s="2">
        <f t="shared" si="215"/>
        <v>0.025016462582269573</v>
      </c>
    </row>
    <row r="823" spans="1:57" ht="12.75">
      <c r="A823" s="1"/>
      <c r="B823" s="62"/>
      <c r="N823" s="37">
        <f t="shared" si="212"/>
        <v>1</v>
      </c>
      <c r="V823" s="39">
        <f t="shared" si="201"/>
      </c>
      <c r="W823" s="39">
        <f t="shared" si="202"/>
      </c>
      <c r="X823" s="39">
        <f t="shared" si="203"/>
      </c>
      <c r="Y823" s="39">
        <f t="shared" si="204"/>
      </c>
      <c r="Z823" s="39">
        <f t="shared" si="205"/>
      </c>
      <c r="AA823" s="39">
        <f t="shared" si="206"/>
      </c>
      <c r="AB823" s="39">
        <f t="shared" si="207"/>
      </c>
      <c r="AC823" s="39">
        <f t="shared" si="208"/>
      </c>
      <c r="AD823" s="39">
        <f t="shared" si="209"/>
      </c>
      <c r="AE823" s="39">
        <f t="shared" si="210"/>
      </c>
      <c r="AF823" s="39"/>
      <c r="AX823" s="2">
        <v>-0.022805566576128422</v>
      </c>
      <c r="AY823" s="39">
        <f t="shared" si="213"/>
        <v>-0.17209656347050678</v>
      </c>
      <c r="BA823" s="2">
        <f t="shared" si="211"/>
        <v>-0.1609551276182338</v>
      </c>
      <c r="BB823" s="37">
        <f t="shared" si="214"/>
        <v>10</v>
      </c>
      <c r="BD823" s="37">
        <f t="shared" si="216"/>
        <v>19.576679600000016</v>
      </c>
      <c r="BE823" s="2">
        <f t="shared" si="215"/>
        <v>0.02472948141504994</v>
      </c>
    </row>
    <row r="824" spans="1:57" ht="12.75">
      <c r="A824" s="1"/>
      <c r="B824" s="62"/>
      <c r="N824" s="37">
        <f t="shared" si="212"/>
        <v>1</v>
      </c>
      <c r="V824" s="39">
        <f t="shared" si="201"/>
      </c>
      <c r="W824" s="39">
        <f t="shared" si="202"/>
      </c>
      <c r="X824" s="39">
        <f t="shared" si="203"/>
      </c>
      <c r="Y824" s="39">
        <f t="shared" si="204"/>
      </c>
      <c r="Z824" s="39">
        <f t="shared" si="205"/>
      </c>
      <c r="AA824" s="39">
        <f t="shared" si="206"/>
      </c>
      <c r="AB824" s="39">
        <f t="shared" si="207"/>
      </c>
      <c r="AC824" s="39">
        <f t="shared" si="208"/>
      </c>
      <c r="AD824" s="39">
        <f t="shared" si="209"/>
      </c>
      <c r="AE824" s="39">
        <f t="shared" si="210"/>
      </c>
      <c r="AF824" s="39"/>
      <c r="AX824" s="2">
        <v>0.001546372875148777</v>
      </c>
      <c r="AY824" s="39">
        <f t="shared" si="213"/>
        <v>-0.16629848264877412</v>
      </c>
      <c r="BA824" s="2">
        <f t="shared" si="211"/>
        <v>-0.1609551276182338</v>
      </c>
      <c r="BB824" s="37">
        <f t="shared" si="214"/>
        <v>10</v>
      </c>
      <c r="BD824" s="37">
        <f t="shared" si="216"/>
        <v>19.591827200000015</v>
      </c>
      <c r="BE824" s="2">
        <f t="shared" si="215"/>
        <v>0.024444912374859858</v>
      </c>
    </row>
    <row r="825" spans="1:57" ht="12.75">
      <c r="A825" s="1"/>
      <c r="B825" s="62"/>
      <c r="N825" s="37">
        <f t="shared" si="212"/>
        <v>1</v>
      </c>
      <c r="V825" s="39">
        <f t="shared" si="201"/>
      </c>
      <c r="W825" s="39">
        <f t="shared" si="202"/>
      </c>
      <c r="X825" s="39">
        <f t="shared" si="203"/>
      </c>
      <c r="Y825" s="39">
        <f t="shared" si="204"/>
      </c>
      <c r="Z825" s="39">
        <f t="shared" si="205"/>
      </c>
      <c r="AA825" s="39">
        <f t="shared" si="206"/>
      </c>
      <c r="AB825" s="39">
        <f t="shared" si="207"/>
      </c>
      <c r="AC825" s="39">
        <f t="shared" si="208"/>
      </c>
      <c r="AD825" s="39">
        <f t="shared" si="209"/>
      </c>
      <c r="AE825" s="39">
        <f t="shared" si="210"/>
      </c>
      <c r="AF825" s="39"/>
      <c r="AX825" s="2">
        <v>0.007991882076479384</v>
      </c>
      <c r="AY825" s="39">
        <f t="shared" si="213"/>
        <v>-0.16476383760083826</v>
      </c>
      <c r="BA825" s="2">
        <f t="shared" si="211"/>
        <v>-0.1609551276182338</v>
      </c>
      <c r="BB825" s="37">
        <f t="shared" si="214"/>
        <v>10</v>
      </c>
      <c r="BD825" s="37">
        <f t="shared" si="216"/>
        <v>19.606974800000014</v>
      </c>
      <c r="BE825" s="2">
        <f t="shared" si="215"/>
        <v>0.024162748075398883</v>
      </c>
    </row>
    <row r="826" spans="1:57" ht="12.75">
      <c r="A826" s="1"/>
      <c r="B826" s="62"/>
      <c r="N826" s="37">
        <f t="shared" si="212"/>
        <v>1</v>
      </c>
      <c r="V826" s="39">
        <f t="shared" si="201"/>
      </c>
      <c r="W826" s="39">
        <f t="shared" si="202"/>
      </c>
      <c r="X826" s="39">
        <f t="shared" si="203"/>
      </c>
      <c r="Y826" s="39">
        <f t="shared" si="204"/>
      </c>
      <c r="Z826" s="39">
        <f t="shared" si="205"/>
      </c>
      <c r="AA826" s="39">
        <f t="shared" si="206"/>
      </c>
      <c r="AB826" s="39">
        <f t="shared" si="207"/>
      </c>
      <c r="AC826" s="39">
        <f t="shared" si="208"/>
      </c>
      <c r="AD826" s="39">
        <f t="shared" si="209"/>
      </c>
      <c r="AE826" s="39">
        <f t="shared" si="210"/>
      </c>
      <c r="AF826" s="39"/>
      <c r="AX826" s="2">
        <v>-0.019945371868037964</v>
      </c>
      <c r="AY826" s="39">
        <f t="shared" si="213"/>
        <v>-0.17141556473048525</v>
      </c>
      <c r="BA826" s="2">
        <f t="shared" si="211"/>
        <v>-0.1609551276182338</v>
      </c>
      <c r="BB826" s="37">
        <f t="shared" si="214"/>
        <v>10</v>
      </c>
      <c r="BD826" s="37">
        <f t="shared" si="216"/>
        <v>19.622122400000013</v>
      </c>
      <c r="BE826" s="2">
        <f t="shared" si="215"/>
        <v>0.02388298095728634</v>
      </c>
    </row>
    <row r="827" spans="1:57" ht="12.75">
      <c r="A827" s="1"/>
      <c r="B827" s="62"/>
      <c r="N827" s="37">
        <f t="shared" si="212"/>
        <v>1</v>
      </c>
      <c r="V827" s="39">
        <f t="shared" si="201"/>
      </c>
      <c r="W827" s="39">
        <f t="shared" si="202"/>
      </c>
      <c r="X827" s="39">
        <f t="shared" si="203"/>
      </c>
      <c r="Y827" s="39">
        <f t="shared" si="204"/>
      </c>
      <c r="Z827" s="39">
        <f t="shared" si="205"/>
      </c>
      <c r="AA827" s="39">
        <f t="shared" si="206"/>
      </c>
      <c r="AB827" s="39">
        <f t="shared" si="207"/>
      </c>
      <c r="AC827" s="39">
        <f t="shared" si="208"/>
      </c>
      <c r="AD827" s="39">
        <f t="shared" si="209"/>
      </c>
      <c r="AE827" s="39">
        <f t="shared" si="210"/>
      </c>
      <c r="AF827" s="39"/>
      <c r="AX827" s="2">
        <v>0.02998352000488296</v>
      </c>
      <c r="AY827" s="39">
        <f t="shared" si="213"/>
        <v>-0.15952773333217074</v>
      </c>
      <c r="BA827" s="2">
        <f t="shared" si="211"/>
        <v>-0.1609551276182338</v>
      </c>
      <c r="BB827" s="37">
        <f t="shared" si="214"/>
        <v>10</v>
      </c>
      <c r="BD827" s="37">
        <f t="shared" si="216"/>
        <v>19.63727000000001</v>
      </c>
      <c r="BE827" s="2">
        <f t="shared" si="215"/>
        <v>0.02360560329114137</v>
      </c>
    </row>
    <row r="828" spans="1:57" ht="12.75">
      <c r="A828" s="1"/>
      <c r="B828" s="62"/>
      <c r="N828" s="37">
        <f t="shared" si="212"/>
        <v>1</v>
      </c>
      <c r="V828" s="39">
        <f t="shared" si="201"/>
      </c>
      <c r="W828" s="39">
        <f t="shared" si="202"/>
      </c>
      <c r="X828" s="39">
        <f t="shared" si="203"/>
      </c>
      <c r="Y828" s="39">
        <f t="shared" si="204"/>
      </c>
      <c r="Z828" s="39">
        <f t="shared" si="205"/>
      </c>
      <c r="AA828" s="39">
        <f t="shared" si="206"/>
      </c>
      <c r="AB828" s="39">
        <f t="shared" si="207"/>
      </c>
      <c r="AC828" s="39">
        <f t="shared" si="208"/>
      </c>
      <c r="AD828" s="39">
        <f t="shared" si="209"/>
      </c>
      <c r="AE828" s="39">
        <f t="shared" si="210"/>
      </c>
      <c r="AF828" s="39"/>
      <c r="AX828" s="2">
        <v>0.010886867885372478</v>
      </c>
      <c r="AY828" s="39">
        <f t="shared" si="213"/>
        <v>-0.16407455526538753</v>
      </c>
      <c r="BA828" s="2">
        <f t="shared" si="211"/>
        <v>-0.1609551276182338</v>
      </c>
      <c r="BB828" s="37">
        <f t="shared" si="214"/>
        <v>10</v>
      </c>
      <c r="BD828" s="37">
        <f t="shared" si="216"/>
        <v>19.65241760000001</v>
      </c>
      <c r="BE828" s="2">
        <f t="shared" si="215"/>
        <v>0.023330607180657843</v>
      </c>
    </row>
    <row r="829" spans="1:57" ht="12.75">
      <c r="A829" s="1"/>
      <c r="B829" s="62"/>
      <c r="N829" s="37">
        <f t="shared" si="212"/>
        <v>1</v>
      </c>
      <c r="V829" s="39">
        <f t="shared" si="201"/>
      </c>
      <c r="W829" s="39">
        <f t="shared" si="202"/>
      </c>
      <c r="X829" s="39">
        <f t="shared" si="203"/>
      </c>
      <c r="Y829" s="39">
        <f t="shared" si="204"/>
      </c>
      <c r="Z829" s="39">
        <f t="shared" si="205"/>
      </c>
      <c r="AA829" s="39">
        <f t="shared" si="206"/>
      </c>
      <c r="AB829" s="39">
        <f t="shared" si="207"/>
      </c>
      <c r="AC829" s="39">
        <f t="shared" si="208"/>
      </c>
      <c r="AD829" s="39">
        <f t="shared" si="209"/>
      </c>
      <c r="AE829" s="39">
        <f t="shared" si="210"/>
      </c>
      <c r="AF829" s="39"/>
      <c r="AX829" s="2">
        <v>-0.02098361156041139</v>
      </c>
      <c r="AY829" s="39">
        <f t="shared" si="213"/>
        <v>-0.1716627646572408</v>
      </c>
      <c r="BA829" s="2">
        <f t="shared" si="211"/>
        <v>-0.1609551276182338</v>
      </c>
      <c r="BB829" s="37">
        <f t="shared" si="214"/>
        <v>10</v>
      </c>
      <c r="BD829" s="37">
        <f t="shared" si="216"/>
        <v>19.66756520000001</v>
      </c>
      <c r="BE829" s="2">
        <f t="shared" si="215"/>
        <v>0.02305798456567333</v>
      </c>
    </row>
    <row r="830" spans="1:57" ht="12.75">
      <c r="A830" s="1"/>
      <c r="B830" s="62"/>
      <c r="N830" s="37">
        <f t="shared" si="212"/>
        <v>1</v>
      </c>
      <c r="V830" s="39">
        <f t="shared" si="201"/>
      </c>
      <c r="W830" s="39">
        <f t="shared" si="202"/>
      </c>
      <c r="X830" s="39">
        <f t="shared" si="203"/>
      </c>
      <c r="Y830" s="39">
        <f t="shared" si="204"/>
      </c>
      <c r="Z830" s="39">
        <f t="shared" si="205"/>
      </c>
      <c r="AA830" s="39">
        <f t="shared" si="206"/>
      </c>
      <c r="AB830" s="39">
        <f t="shared" si="207"/>
      </c>
      <c r="AC830" s="39">
        <f t="shared" si="208"/>
      </c>
      <c r="AD830" s="39">
        <f t="shared" si="209"/>
      </c>
      <c r="AE830" s="39">
        <f t="shared" si="210"/>
      </c>
      <c r="AF830" s="39"/>
      <c r="AX830" s="2">
        <v>0.0033976256599627663</v>
      </c>
      <c r="AY830" s="39">
        <f t="shared" si="213"/>
        <v>-0.16585770817619935</v>
      </c>
      <c r="BA830" s="2">
        <f t="shared" si="211"/>
        <v>-0.1609551276182338</v>
      </c>
      <c r="BB830" s="37">
        <f t="shared" si="214"/>
        <v>10</v>
      </c>
      <c r="BD830" s="37">
        <f t="shared" si="216"/>
        <v>19.682712800000008</v>
      </c>
      <c r="BE830" s="2">
        <f t="shared" si="215"/>
        <v>0.022787727225231914</v>
      </c>
    </row>
    <row r="831" spans="1:57" ht="12.75">
      <c r="A831" s="1"/>
      <c r="B831" s="62"/>
      <c r="N831" s="37">
        <f t="shared" si="212"/>
        <v>1</v>
      </c>
      <c r="V831" s="39">
        <f t="shared" si="201"/>
      </c>
      <c r="W831" s="39">
        <f t="shared" si="202"/>
      </c>
      <c r="X831" s="39">
        <f t="shared" si="203"/>
      </c>
      <c r="Y831" s="39">
        <f t="shared" si="204"/>
      </c>
      <c r="Z831" s="39">
        <f t="shared" si="205"/>
      </c>
      <c r="AA831" s="39">
        <f t="shared" si="206"/>
      </c>
      <c r="AB831" s="39">
        <f t="shared" si="207"/>
      </c>
      <c r="AC831" s="39">
        <f t="shared" si="208"/>
      </c>
      <c r="AD831" s="39">
        <f t="shared" si="209"/>
      </c>
      <c r="AE831" s="39">
        <f t="shared" si="210"/>
      </c>
      <c r="AF831" s="39"/>
      <c r="AX831" s="2">
        <v>-0.009949339274269844</v>
      </c>
      <c r="AY831" s="39">
        <f t="shared" si="213"/>
        <v>-0.16903555697006425</v>
      </c>
      <c r="BA831" s="2">
        <f t="shared" si="211"/>
        <v>-0.1609551276182338</v>
      </c>
      <c r="BB831" s="37">
        <f t="shared" si="214"/>
        <v>10</v>
      </c>
      <c r="BD831" s="37">
        <f t="shared" si="216"/>
        <v>19.697860400000007</v>
      </c>
      <c r="BE831" s="2">
        <f t="shared" si="215"/>
        <v>0.022519826780639823</v>
      </c>
    </row>
    <row r="832" spans="1:57" ht="12.75">
      <c r="A832" s="1"/>
      <c r="B832" s="62"/>
      <c r="N832" s="37">
        <f t="shared" si="212"/>
        <v>1</v>
      </c>
      <c r="V832" s="39">
        <f t="shared" si="201"/>
      </c>
      <c r="W832" s="39">
        <f t="shared" si="202"/>
      </c>
      <c r="X832" s="39">
        <f t="shared" si="203"/>
      </c>
      <c r="Y832" s="39">
        <f t="shared" si="204"/>
      </c>
      <c r="Z832" s="39">
        <f t="shared" si="205"/>
      </c>
      <c r="AA832" s="39">
        <f t="shared" si="206"/>
      </c>
      <c r="AB832" s="39">
        <f t="shared" si="207"/>
      </c>
      <c r="AC832" s="39">
        <f t="shared" si="208"/>
      </c>
      <c r="AD832" s="39">
        <f t="shared" si="209"/>
      </c>
      <c r="AE832" s="39">
        <f t="shared" si="210"/>
      </c>
      <c r="AF832" s="39"/>
      <c r="AX832" s="2">
        <v>-0.0176143681142613</v>
      </c>
      <c r="AY832" s="39">
        <f t="shared" si="213"/>
        <v>-0.1708605638367289</v>
      </c>
      <c r="BA832" s="2">
        <f t="shared" si="211"/>
        <v>-0.1609551276182338</v>
      </c>
      <c r="BB832" s="37">
        <f t="shared" si="214"/>
        <v>10</v>
      </c>
      <c r="BD832" s="37">
        <f t="shared" si="216"/>
        <v>19.713008000000006</v>
      </c>
      <c r="BE832" s="2">
        <f t="shared" si="215"/>
        <v>0.022254274698513727</v>
      </c>
    </row>
    <row r="833" spans="1:57" ht="12.75">
      <c r="A833" s="1"/>
      <c r="B833" s="62"/>
      <c r="N833" s="37">
        <f t="shared" si="212"/>
        <v>1</v>
      </c>
      <c r="V833" s="39">
        <f t="shared" si="201"/>
      </c>
      <c r="W833" s="39">
        <f t="shared" si="202"/>
      </c>
      <c r="X833" s="39">
        <f t="shared" si="203"/>
      </c>
      <c r="Y833" s="39">
        <f t="shared" si="204"/>
      </c>
      <c r="Z833" s="39">
        <f t="shared" si="205"/>
      </c>
      <c r="AA833" s="39">
        <f t="shared" si="206"/>
      </c>
      <c r="AB833" s="39">
        <f t="shared" si="207"/>
      </c>
      <c r="AC833" s="39">
        <f t="shared" si="208"/>
      </c>
      <c r="AD833" s="39">
        <f t="shared" si="209"/>
      </c>
      <c r="AE833" s="39">
        <f t="shared" si="210"/>
      </c>
      <c r="AF833" s="39"/>
      <c r="AX833" s="2">
        <v>0.023426313058870205</v>
      </c>
      <c r="AY833" s="39">
        <f t="shared" si="213"/>
        <v>-0.1610889730812214</v>
      </c>
      <c r="BA833" s="2">
        <f t="shared" si="211"/>
        <v>-0.1609551276182338</v>
      </c>
      <c r="BB833" s="37">
        <f t="shared" si="214"/>
        <v>10</v>
      </c>
      <c r="BD833" s="37">
        <f t="shared" si="216"/>
        <v>19.728155600000004</v>
      </c>
      <c r="BE833" s="2">
        <f t="shared" si="215"/>
        <v>0.021991062293820755</v>
      </c>
    </row>
    <row r="834" spans="1:57" ht="12.75">
      <c r="A834" s="1"/>
      <c r="B834" s="62"/>
      <c r="N834" s="37">
        <f t="shared" si="212"/>
        <v>1</v>
      </c>
      <c r="V834" s="39">
        <f aca="true" t="shared" si="217" ref="V834:V897">IF(ISBLANK($A834)=FALSE,IF($A834&lt;=$T$3,1,""),"")</f>
      </c>
      <c r="W834" s="39">
        <f aca="true" t="shared" si="218" ref="W834:W897">IF(ISBLANK($A834)=FALSE,IF($A834&lt;=$T$4,IF($A834&gt;$T$3,1,""),""),"")</f>
      </c>
      <c r="X834" s="39">
        <f aca="true" t="shared" si="219" ref="X834:X897">IF(ISBLANK($A834)=FALSE,IF($A834&lt;=$T$5,IF($A834&gt;$T$4,1,""),""),"")</f>
      </c>
      <c r="Y834" s="39">
        <f aca="true" t="shared" si="220" ref="Y834:Y897">IF(ISBLANK($A834)=FALSE,IF($A834&lt;=$T$6,IF($A834&gt;$T$5,1,""),""),"")</f>
      </c>
      <c r="Z834" s="39">
        <f aca="true" t="shared" si="221" ref="Z834:Z897">IF(ISBLANK($A834)=FALSE,IF($A834&lt;=$T$7,IF($A834&gt;$T$6,1,""),""),"")</f>
      </c>
      <c r="AA834" s="39">
        <f aca="true" t="shared" si="222" ref="AA834:AA897">IF(ISBLANK($A834)=FALSE,IF($A834&lt;=$T$8,IF($A834&gt;$T$7,1,""),""),"")</f>
      </c>
      <c r="AB834" s="39">
        <f aca="true" t="shared" si="223" ref="AB834:AB897">IF(ISBLANK($A834)=FALSE,IF($A834&lt;=$T$9,IF($A834&gt;$T$8,1,""),""),"")</f>
      </c>
      <c r="AC834" s="39">
        <f aca="true" t="shared" si="224" ref="AC834:AC897">IF(ISBLANK($A834)=FALSE,IF($A834&lt;=$T$10,IF($A834&gt;$T$9,1,""),""),"")</f>
      </c>
      <c r="AD834" s="39">
        <f aca="true" t="shared" si="225" ref="AD834:AD897">IF(ISBLANK($A834)=FALSE,IF($A834&lt;=$T$11,IF($A834&gt;$T$10,1,""),""),"")</f>
      </c>
      <c r="AE834" s="39">
        <f aca="true" t="shared" si="226" ref="AE834:AE897">IF(ISBLANK($A834)=FALSE,IF($A834&gt;$T$11,1,""),"")</f>
      </c>
      <c r="AF834" s="39"/>
      <c r="AX834" s="2">
        <v>0.011384929960020752</v>
      </c>
      <c r="AY834" s="39">
        <f t="shared" si="213"/>
        <v>-0.16395596905713794</v>
      </c>
      <c r="BA834" s="2">
        <f aca="true" t="shared" si="227" ref="BA834:BA897">IF(ISBLANK($A834)=TRUE,$AY$2,$AY834)</f>
        <v>-0.1609551276182338</v>
      </c>
      <c r="BB834" s="37">
        <f t="shared" si="214"/>
        <v>10</v>
      </c>
      <c r="BD834" s="37">
        <f t="shared" si="216"/>
        <v>19.743303200000003</v>
      </c>
      <c r="BE834" s="2">
        <f t="shared" si="215"/>
        <v>0.02173018073290999</v>
      </c>
    </row>
    <row r="835" spans="1:57" ht="12.75">
      <c r="A835" s="1"/>
      <c r="B835" s="62"/>
      <c r="N835" s="37">
        <f aca="true" t="shared" si="228" ref="N835:N898">IF(ISNUMBER($A835)=TRUE,1,IF(ISBLANK($A835)=TRUE,1,0))</f>
        <v>1</v>
      </c>
      <c r="V835" s="39">
        <f t="shared" si="217"/>
      </c>
      <c r="W835" s="39">
        <f t="shared" si="218"/>
      </c>
      <c r="X835" s="39">
        <f t="shared" si="219"/>
      </c>
      <c r="Y835" s="39">
        <f t="shared" si="220"/>
      </c>
      <c r="Z835" s="39">
        <f t="shared" si="221"/>
      </c>
      <c r="AA835" s="39">
        <f t="shared" si="222"/>
      </c>
      <c r="AB835" s="39">
        <f t="shared" si="223"/>
      </c>
      <c r="AC835" s="39">
        <f t="shared" si="224"/>
      </c>
      <c r="AD835" s="39">
        <f t="shared" si="225"/>
      </c>
      <c r="AE835" s="39">
        <f t="shared" si="226"/>
      </c>
      <c r="AF835" s="39"/>
      <c r="AX835" s="2">
        <v>0.028654133732108518</v>
      </c>
      <c r="AY835" s="39">
        <f aca="true" t="shared" si="229" ref="AY835:AY898">$U$26+$AX835*MAX($U$2:$U$11)</f>
        <v>-0.1598442538733075</v>
      </c>
      <c r="BA835" s="2">
        <f t="shared" si="227"/>
        <v>-0.1609551276182338</v>
      </c>
      <c r="BB835" s="37">
        <f aca="true" t="shared" si="230" ref="BB835:BB898">IF(ISBLANK($A835)=TRUE,$A$2,IF(ISNUMBER($A835)=TRUE,$A835,$A$2))</f>
        <v>10</v>
      </c>
      <c r="BD835" s="37">
        <f t="shared" si="216"/>
        <v>19.758450800000002</v>
      </c>
      <c r="BE835" s="2">
        <f aca="true" t="shared" si="231" ref="BE835:BE898">NORMDIST($BD835,$R$12,$R$16,FALSE)</f>
        <v>0.02147162103653468</v>
      </c>
    </row>
    <row r="836" spans="1:57" ht="12.75">
      <c r="A836" s="1"/>
      <c r="B836" s="62"/>
      <c r="N836" s="37">
        <f t="shared" si="228"/>
        <v>1</v>
      </c>
      <c r="V836" s="39">
        <f t="shared" si="217"/>
      </c>
      <c r="W836" s="39">
        <f t="shared" si="218"/>
      </c>
      <c r="X836" s="39">
        <f t="shared" si="219"/>
      </c>
      <c r="Y836" s="39">
        <f t="shared" si="220"/>
      </c>
      <c r="Z836" s="39">
        <f t="shared" si="221"/>
      </c>
      <c r="AA836" s="39">
        <f t="shared" si="222"/>
      </c>
      <c r="AB836" s="39">
        <f t="shared" si="223"/>
      </c>
      <c r="AC836" s="39">
        <f t="shared" si="224"/>
      </c>
      <c r="AD836" s="39">
        <f t="shared" si="225"/>
      </c>
      <c r="AE836" s="39">
        <f t="shared" si="226"/>
      </c>
      <c r="AF836" s="39"/>
      <c r="AX836" s="2">
        <v>0.02025116733298745</v>
      </c>
      <c r="AY836" s="39">
        <f t="shared" si="229"/>
        <v>-0.16184496015881253</v>
      </c>
      <c r="BA836" s="2">
        <f t="shared" si="227"/>
        <v>-0.1609551276182338</v>
      </c>
      <c r="BB836" s="37">
        <f t="shared" si="230"/>
        <v>10</v>
      </c>
      <c r="BD836" s="37">
        <f aca="true" t="shared" si="232" ref="BD836:BD899">$BD835+0.001*($Q$66-$Q$65)</f>
        <v>19.7735984</v>
      </c>
      <c r="BE836" s="2">
        <f t="shared" si="231"/>
        <v>0.021215374082864728</v>
      </c>
    </row>
    <row r="837" spans="1:57" ht="12.75">
      <c r="A837" s="1"/>
      <c r="B837" s="62"/>
      <c r="N837" s="37">
        <f t="shared" si="228"/>
        <v>1</v>
      </c>
      <c r="V837" s="39">
        <f t="shared" si="217"/>
      </c>
      <c r="W837" s="39">
        <f t="shared" si="218"/>
      </c>
      <c r="X837" s="39">
        <f t="shared" si="219"/>
      </c>
      <c r="Y837" s="39">
        <f t="shared" si="220"/>
      </c>
      <c r="Z837" s="39">
        <f t="shared" si="221"/>
      </c>
      <c r="AA837" s="39">
        <f t="shared" si="222"/>
      </c>
      <c r="AB837" s="39">
        <f t="shared" si="223"/>
      </c>
      <c r="AC837" s="39">
        <f t="shared" si="224"/>
      </c>
      <c r="AD837" s="39">
        <f t="shared" si="225"/>
      </c>
      <c r="AE837" s="39">
        <f t="shared" si="226"/>
      </c>
      <c r="AF837" s="39"/>
      <c r="AX837" s="2">
        <v>-0.015285195471053193</v>
      </c>
      <c r="AY837" s="39">
        <f t="shared" si="229"/>
        <v>-0.17030599892167936</v>
      </c>
      <c r="BA837" s="2">
        <f t="shared" si="227"/>
        <v>-0.1609551276182338</v>
      </c>
      <c r="BB837" s="37">
        <f t="shared" si="230"/>
        <v>10</v>
      </c>
      <c r="BD837" s="37">
        <f t="shared" si="232"/>
        <v>19.788746</v>
      </c>
      <c r="BE837" s="2">
        <f t="shared" si="231"/>
        <v>0.020961430610488895</v>
      </c>
    </row>
    <row r="838" spans="1:57" ht="12.75">
      <c r="A838" s="1"/>
      <c r="B838" s="62"/>
      <c r="N838" s="37">
        <f t="shared" si="228"/>
        <v>1</v>
      </c>
      <c r="V838" s="39">
        <f t="shared" si="217"/>
      </c>
      <c r="W838" s="39">
        <f t="shared" si="218"/>
      </c>
      <c r="X838" s="39">
        <f t="shared" si="219"/>
      </c>
      <c r="Y838" s="39">
        <f t="shared" si="220"/>
      </c>
      <c r="Z838" s="39">
        <f t="shared" si="221"/>
      </c>
      <c r="AA838" s="39">
        <f t="shared" si="222"/>
      </c>
      <c r="AB838" s="39">
        <f t="shared" si="223"/>
      </c>
      <c r="AC838" s="39">
        <f t="shared" si="224"/>
      </c>
      <c r="AD838" s="39">
        <f t="shared" si="225"/>
      </c>
      <c r="AE838" s="39">
        <f t="shared" si="226"/>
      </c>
      <c r="AF838" s="39"/>
      <c r="AX838" s="2">
        <v>-0.024839930417798393</v>
      </c>
      <c r="AY838" s="39">
        <f t="shared" si="229"/>
        <v>-0.17258093581376155</v>
      </c>
      <c r="BA838" s="2">
        <f t="shared" si="227"/>
        <v>-0.1609551276182338</v>
      </c>
      <c r="BB838" s="37">
        <f t="shared" si="230"/>
        <v>10</v>
      </c>
      <c r="BD838" s="37">
        <f t="shared" si="232"/>
        <v>19.8038936</v>
      </c>
      <c r="BE838" s="2">
        <f t="shared" si="231"/>
        <v>0.020709781221406223</v>
      </c>
    </row>
    <row r="839" spans="1:57" ht="12.75">
      <c r="A839" s="1"/>
      <c r="B839" s="62"/>
      <c r="N839" s="37">
        <f t="shared" si="228"/>
        <v>1</v>
      </c>
      <c r="V839" s="39">
        <f t="shared" si="217"/>
      </c>
      <c r="W839" s="39">
        <f t="shared" si="218"/>
      </c>
      <c r="X839" s="39">
        <f t="shared" si="219"/>
      </c>
      <c r="Y839" s="39">
        <f t="shared" si="220"/>
      </c>
      <c r="Z839" s="39">
        <f t="shared" si="221"/>
      </c>
      <c r="AA839" s="39">
        <f t="shared" si="222"/>
      </c>
      <c r="AB839" s="39">
        <f t="shared" si="223"/>
      </c>
      <c r="AC839" s="39">
        <f t="shared" si="224"/>
      </c>
      <c r="AD839" s="39">
        <f t="shared" si="225"/>
      </c>
      <c r="AE839" s="39">
        <f t="shared" si="226"/>
      </c>
      <c r="AF839" s="39"/>
      <c r="AX839" s="2">
        <v>0.017467879268776514</v>
      </c>
      <c r="AY839" s="39">
        <f t="shared" si="229"/>
        <v>-0.16250764779314847</v>
      </c>
      <c r="BA839" s="2">
        <f t="shared" si="227"/>
        <v>-0.1609551276182338</v>
      </c>
      <c r="BB839" s="37">
        <f t="shared" si="230"/>
        <v>10</v>
      </c>
      <c r="BD839" s="37">
        <f t="shared" si="232"/>
        <v>19.819041199999997</v>
      </c>
      <c r="BE839" s="2">
        <f t="shared" si="231"/>
        <v>0.020460416384006096</v>
      </c>
    </row>
    <row r="840" spans="1:57" ht="12.75">
      <c r="A840" s="1"/>
      <c r="B840" s="62"/>
      <c r="N840" s="37">
        <f t="shared" si="228"/>
        <v>1</v>
      </c>
      <c r="V840" s="39">
        <f t="shared" si="217"/>
      </c>
      <c r="W840" s="39">
        <f t="shared" si="218"/>
      </c>
      <c r="X840" s="39">
        <f t="shared" si="219"/>
      </c>
      <c r="Y840" s="39">
        <f t="shared" si="220"/>
      </c>
      <c r="Z840" s="39">
        <f t="shared" si="221"/>
      </c>
      <c r="AA840" s="39">
        <f t="shared" si="222"/>
      </c>
      <c r="AB840" s="39">
        <f t="shared" si="223"/>
      </c>
      <c r="AC840" s="39">
        <f t="shared" si="224"/>
      </c>
      <c r="AD840" s="39">
        <f t="shared" si="225"/>
      </c>
      <c r="AE840" s="39">
        <f t="shared" si="226"/>
      </c>
      <c r="AF840" s="39"/>
      <c r="AX840" s="2">
        <v>-0.01587664418469802</v>
      </c>
      <c r="AY840" s="39">
        <f t="shared" si="229"/>
        <v>-0.17044682004397574</v>
      </c>
      <c r="BA840" s="2">
        <f t="shared" si="227"/>
        <v>-0.1609551276182338</v>
      </c>
      <c r="BB840" s="37">
        <f t="shared" si="230"/>
        <v>10</v>
      </c>
      <c r="BD840" s="37">
        <f t="shared" si="232"/>
        <v>19.834188799999996</v>
      </c>
      <c r="BE840" s="2">
        <f t="shared" si="231"/>
        <v>0.020213326436036527</v>
      </c>
    </row>
    <row r="841" spans="1:57" ht="12.75">
      <c r="A841" s="1"/>
      <c r="B841" s="62"/>
      <c r="N841" s="37">
        <f t="shared" si="228"/>
        <v>1</v>
      </c>
      <c r="V841" s="39">
        <f t="shared" si="217"/>
      </c>
      <c r="W841" s="39">
        <f t="shared" si="218"/>
      </c>
      <c r="X841" s="39">
        <f t="shared" si="219"/>
      </c>
      <c r="Y841" s="39">
        <f t="shared" si="220"/>
      </c>
      <c r="Z841" s="39">
        <f t="shared" si="221"/>
      </c>
      <c r="AA841" s="39">
        <f t="shared" si="222"/>
      </c>
      <c r="AB841" s="39">
        <f t="shared" si="223"/>
      </c>
      <c r="AC841" s="39">
        <f t="shared" si="224"/>
      </c>
      <c r="AD841" s="39">
        <f t="shared" si="225"/>
      </c>
      <c r="AE841" s="39">
        <f t="shared" si="226"/>
      </c>
      <c r="AF841" s="39"/>
      <c r="AX841" s="2">
        <v>0.029932248908963288</v>
      </c>
      <c r="AY841" s="39">
        <f t="shared" si="229"/>
        <v>-0.15953994073596114</v>
      </c>
      <c r="BA841" s="2">
        <f t="shared" si="227"/>
        <v>-0.1609551276182338</v>
      </c>
      <c r="BB841" s="37">
        <f t="shared" si="230"/>
        <v>10</v>
      </c>
      <c r="BD841" s="37">
        <f t="shared" si="232"/>
        <v>19.849336399999995</v>
      </c>
      <c r="BE841" s="2">
        <f t="shared" si="231"/>
        <v>0.019968501587560132</v>
      </c>
    </row>
    <row r="842" spans="1:57" ht="12.75">
      <c r="A842" s="1"/>
      <c r="B842" s="62"/>
      <c r="N842" s="37">
        <f t="shared" si="228"/>
        <v>1</v>
      </c>
      <c r="V842" s="39">
        <f t="shared" si="217"/>
      </c>
      <c r="W842" s="39">
        <f t="shared" si="218"/>
      </c>
      <c r="X842" s="39">
        <f t="shared" si="219"/>
      </c>
      <c r="Y842" s="39">
        <f t="shared" si="220"/>
      </c>
      <c r="Z842" s="39">
        <f t="shared" si="221"/>
      </c>
      <c r="AA842" s="39">
        <f t="shared" si="222"/>
      </c>
      <c r="AB842" s="39">
        <f t="shared" si="223"/>
      </c>
      <c r="AC842" s="39">
        <f t="shared" si="224"/>
      </c>
      <c r="AD842" s="39">
        <f t="shared" si="225"/>
      </c>
      <c r="AE842" s="39">
        <f t="shared" si="226"/>
      </c>
      <c r="AF842" s="39"/>
      <c r="AX842" s="2">
        <v>0.005695669423505356</v>
      </c>
      <c r="AY842" s="39">
        <f t="shared" si="229"/>
        <v>-0.1653105548991654</v>
      </c>
      <c r="BA842" s="2">
        <f t="shared" si="227"/>
        <v>-0.1609551276182338</v>
      </c>
      <c r="BB842" s="37">
        <f t="shared" si="230"/>
        <v>10</v>
      </c>
      <c r="BD842" s="37">
        <f t="shared" si="232"/>
        <v>19.864483999999994</v>
      </c>
      <c r="BE842" s="2">
        <f t="shared" si="231"/>
        <v>0.019725931923897246</v>
      </c>
    </row>
    <row r="843" spans="1:57" ht="12.75">
      <c r="A843" s="1"/>
      <c r="B843" s="62"/>
      <c r="N843" s="37">
        <f t="shared" si="228"/>
        <v>1</v>
      </c>
      <c r="V843" s="39">
        <f t="shared" si="217"/>
      </c>
      <c r="W843" s="39">
        <f t="shared" si="218"/>
      </c>
      <c r="X843" s="39">
        <f t="shared" si="219"/>
      </c>
      <c r="Y843" s="39">
        <f t="shared" si="220"/>
      </c>
      <c r="Z843" s="39">
        <f t="shared" si="221"/>
      </c>
      <c r="AA843" s="39">
        <f t="shared" si="222"/>
      </c>
      <c r="AB843" s="39">
        <f t="shared" si="223"/>
      </c>
      <c r="AC843" s="39">
        <f t="shared" si="224"/>
      </c>
      <c r="AD843" s="39">
        <f t="shared" si="225"/>
      </c>
      <c r="AE843" s="39">
        <f t="shared" si="226"/>
      </c>
      <c r="AF843" s="39"/>
      <c r="AX843" s="2">
        <v>-0.02271217993713187</v>
      </c>
      <c r="AY843" s="39">
        <f t="shared" si="229"/>
        <v>-0.17207432855646</v>
      </c>
      <c r="BA843" s="2">
        <f t="shared" si="227"/>
        <v>-0.1609551276182338</v>
      </c>
      <c r="BB843" s="37">
        <f t="shared" si="230"/>
        <v>10</v>
      </c>
      <c r="BD843" s="37">
        <f t="shared" si="232"/>
        <v>19.879631599999993</v>
      </c>
      <c r="BE843" s="2">
        <f t="shared" si="231"/>
        <v>0.019485607408555834</v>
      </c>
    </row>
    <row r="844" spans="1:57" ht="12.75">
      <c r="A844" s="1"/>
      <c r="B844" s="62"/>
      <c r="N844" s="37">
        <f t="shared" si="228"/>
        <v>1</v>
      </c>
      <c r="V844" s="39">
        <f t="shared" si="217"/>
      </c>
      <c r="W844" s="39">
        <f t="shared" si="218"/>
      </c>
      <c r="X844" s="39">
        <f t="shared" si="219"/>
      </c>
      <c r="Y844" s="39">
        <f t="shared" si="220"/>
      </c>
      <c r="Z844" s="39">
        <f t="shared" si="221"/>
      </c>
      <c r="AA844" s="39">
        <f t="shared" si="222"/>
      </c>
      <c r="AB844" s="39">
        <f t="shared" si="223"/>
      </c>
      <c r="AC844" s="39">
        <f t="shared" si="224"/>
      </c>
      <c r="AD844" s="39">
        <f t="shared" si="225"/>
      </c>
      <c r="AE844" s="39">
        <f t="shared" si="226"/>
      </c>
      <c r="AF844" s="39"/>
      <c r="AX844" s="2">
        <v>-0.019491256447035126</v>
      </c>
      <c r="AY844" s="39">
        <f t="shared" si="229"/>
        <v>-0.17130744201119885</v>
      </c>
      <c r="BA844" s="2">
        <f t="shared" si="227"/>
        <v>-0.1609551276182338</v>
      </c>
      <c r="BB844" s="37">
        <f t="shared" si="230"/>
        <v>10</v>
      </c>
      <c r="BD844" s="37">
        <f t="shared" si="232"/>
        <v>19.89477919999999</v>
      </c>
      <c r="BE844" s="2">
        <f t="shared" si="231"/>
        <v>0.019247517886147623</v>
      </c>
    </row>
    <row r="845" spans="1:57" ht="12.75">
      <c r="A845" s="1"/>
      <c r="B845" s="62"/>
      <c r="N845" s="37">
        <f t="shared" si="228"/>
        <v>1</v>
      </c>
      <c r="V845" s="39">
        <f t="shared" si="217"/>
      </c>
      <c r="W845" s="39">
        <f t="shared" si="218"/>
      </c>
      <c r="X845" s="39">
        <f t="shared" si="219"/>
      </c>
      <c r="Y845" s="39">
        <f t="shared" si="220"/>
      </c>
      <c r="Z845" s="39">
        <f t="shared" si="221"/>
      </c>
      <c r="AA845" s="39">
        <f t="shared" si="222"/>
      </c>
      <c r="AB845" s="39">
        <f t="shared" si="223"/>
      </c>
      <c r="AC845" s="39">
        <f t="shared" si="224"/>
      </c>
      <c r="AD845" s="39">
        <f t="shared" si="225"/>
      </c>
      <c r="AE845" s="39">
        <f t="shared" si="226"/>
      </c>
      <c r="AF845" s="39"/>
      <c r="AX845" s="2">
        <v>0.022864162114322337</v>
      </c>
      <c r="AY845" s="39">
        <f t="shared" si="229"/>
        <v>-0.16122281854420897</v>
      </c>
      <c r="BA845" s="2">
        <f t="shared" si="227"/>
        <v>-0.1609551276182338</v>
      </c>
      <c r="BB845" s="37">
        <f t="shared" si="230"/>
        <v>10</v>
      </c>
      <c r="BD845" s="37">
        <f t="shared" si="232"/>
        <v>19.90992679999999</v>
      </c>
      <c r="BE845" s="2">
        <f t="shared" si="231"/>
        <v>0.019011653085290018</v>
      </c>
    </row>
    <row r="846" spans="1:57" ht="12.75">
      <c r="A846" s="1"/>
      <c r="B846" s="62"/>
      <c r="N846" s="37">
        <f t="shared" si="228"/>
        <v>1</v>
      </c>
      <c r="V846" s="39">
        <f t="shared" si="217"/>
      </c>
      <c r="W846" s="39">
        <f t="shared" si="218"/>
      </c>
      <c r="X846" s="39">
        <f t="shared" si="219"/>
      </c>
      <c r="Y846" s="39">
        <f t="shared" si="220"/>
      </c>
      <c r="Z846" s="39">
        <f t="shared" si="221"/>
      </c>
      <c r="AA846" s="39">
        <f t="shared" si="222"/>
      </c>
      <c r="AB846" s="39">
        <f t="shared" si="223"/>
      </c>
      <c r="AC846" s="39">
        <f t="shared" si="224"/>
      </c>
      <c r="AD846" s="39">
        <f t="shared" si="225"/>
      </c>
      <c r="AE846" s="39">
        <f t="shared" si="226"/>
      </c>
      <c r="AF846" s="39"/>
      <c r="AX846" s="2">
        <v>-0.008323313089388714</v>
      </c>
      <c r="AY846" s="39">
        <f t="shared" si="229"/>
        <v>-0.16864840787842592</v>
      </c>
      <c r="BA846" s="2">
        <f t="shared" si="227"/>
        <v>-0.1609551276182338</v>
      </c>
      <c r="BB846" s="37">
        <f t="shared" si="230"/>
        <v>10</v>
      </c>
      <c r="BD846" s="37">
        <f t="shared" si="232"/>
        <v>19.92507439999999</v>
      </c>
      <c r="BE846" s="2">
        <f t="shared" si="231"/>
        <v>0.01877800262149335</v>
      </c>
    </row>
    <row r="847" spans="1:57" ht="12.75">
      <c r="A847" s="1"/>
      <c r="B847" s="62"/>
      <c r="N847" s="37">
        <f t="shared" si="228"/>
        <v>1</v>
      </c>
      <c r="V847" s="39">
        <f t="shared" si="217"/>
      </c>
      <c r="W847" s="39">
        <f t="shared" si="218"/>
      </c>
      <c r="X847" s="39">
        <f t="shared" si="219"/>
      </c>
      <c r="Y847" s="39">
        <f t="shared" si="220"/>
      </c>
      <c r="Z847" s="39">
        <f t="shared" si="221"/>
      </c>
      <c r="AA847" s="39">
        <f t="shared" si="222"/>
      </c>
      <c r="AB847" s="39">
        <f t="shared" si="223"/>
      </c>
      <c r="AC847" s="39">
        <f t="shared" si="224"/>
      </c>
      <c r="AD847" s="39">
        <f t="shared" si="225"/>
      </c>
      <c r="AE847" s="39">
        <f t="shared" si="226"/>
      </c>
      <c r="AF847" s="39"/>
      <c r="AX847" s="2">
        <v>-0.028159733878597368</v>
      </c>
      <c r="AY847" s="39">
        <f t="shared" si="229"/>
        <v>-0.17337136520918986</v>
      </c>
      <c r="BA847" s="2">
        <f t="shared" si="227"/>
        <v>-0.1609551276182338</v>
      </c>
      <c r="BB847" s="37">
        <f t="shared" si="230"/>
        <v>10</v>
      </c>
      <c r="BD847" s="37">
        <f t="shared" si="232"/>
        <v>19.940221999999988</v>
      </c>
      <c r="BE847" s="2">
        <f t="shared" si="231"/>
        <v>0.018546556000033115</v>
      </c>
    </row>
    <row r="848" spans="1:57" ht="12.75">
      <c r="A848" s="1"/>
      <c r="B848" s="62"/>
      <c r="N848" s="37">
        <f t="shared" si="228"/>
        <v>1</v>
      </c>
      <c r="V848" s="39">
        <f t="shared" si="217"/>
      </c>
      <c r="W848" s="39">
        <f t="shared" si="218"/>
      </c>
      <c r="X848" s="39">
        <f t="shared" si="219"/>
      </c>
      <c r="Y848" s="39">
        <f t="shared" si="220"/>
      </c>
      <c r="Z848" s="39">
        <f t="shared" si="221"/>
      </c>
      <c r="AA848" s="39">
        <f t="shared" si="222"/>
      </c>
      <c r="AB848" s="39">
        <f t="shared" si="223"/>
      </c>
      <c r="AC848" s="39">
        <f t="shared" si="224"/>
      </c>
      <c r="AD848" s="39">
        <f t="shared" si="225"/>
      </c>
      <c r="AE848" s="39">
        <f t="shared" si="226"/>
      </c>
      <c r="AF848" s="39"/>
      <c r="AX848" s="2">
        <v>-0.0011380352183599368</v>
      </c>
      <c r="AY848" s="39">
        <f t="shared" si="229"/>
        <v>-0.16693762743294285</v>
      </c>
      <c r="BA848" s="2">
        <f t="shared" si="227"/>
        <v>-0.1609551276182338</v>
      </c>
      <c r="BB848" s="37">
        <f t="shared" si="230"/>
        <v>10</v>
      </c>
      <c r="BD848" s="37">
        <f t="shared" si="232"/>
        <v>19.955369599999987</v>
      </c>
      <c r="BE848" s="2">
        <f t="shared" si="231"/>
        <v>0.018317302618806555</v>
      </c>
    </row>
    <row r="849" spans="1:57" ht="12.75">
      <c r="A849" s="1"/>
      <c r="B849" s="62"/>
      <c r="N849" s="37">
        <f t="shared" si="228"/>
        <v>1</v>
      </c>
      <c r="V849" s="39">
        <f t="shared" si="217"/>
      </c>
      <c r="W849" s="39">
        <f t="shared" si="218"/>
      </c>
      <c r="X849" s="39">
        <f t="shared" si="219"/>
      </c>
      <c r="Y849" s="39">
        <f t="shared" si="220"/>
      </c>
      <c r="Z849" s="39">
        <f t="shared" si="221"/>
      </c>
      <c r="AA849" s="39">
        <f t="shared" si="222"/>
      </c>
      <c r="AB849" s="39">
        <f t="shared" si="223"/>
      </c>
      <c r="AC849" s="39">
        <f t="shared" si="224"/>
      </c>
      <c r="AD849" s="39">
        <f t="shared" si="225"/>
      </c>
      <c r="AE849" s="39">
        <f t="shared" si="226"/>
      </c>
      <c r="AF849" s="39"/>
      <c r="AX849" s="2">
        <v>0.02331095309305093</v>
      </c>
      <c r="AY849" s="39">
        <f t="shared" si="229"/>
        <v>-0.1611164397397498</v>
      </c>
      <c r="BA849" s="2">
        <f t="shared" si="227"/>
        <v>-0.1609551276182338</v>
      </c>
      <c r="BB849" s="37">
        <f t="shared" si="230"/>
        <v>10</v>
      </c>
      <c r="BD849" s="37">
        <f t="shared" si="232"/>
        <v>19.970517199999986</v>
      </c>
      <c r="BE849" s="2">
        <f t="shared" si="231"/>
        <v>0.01809023177117341</v>
      </c>
    </row>
    <row r="850" spans="1:57" ht="12.75">
      <c r="A850" s="1"/>
      <c r="B850" s="62"/>
      <c r="N850" s="37">
        <f t="shared" si="228"/>
        <v>1</v>
      </c>
      <c r="V850" s="39">
        <f t="shared" si="217"/>
      </c>
      <c r="W850" s="39">
        <f t="shared" si="218"/>
      </c>
      <c r="X850" s="39">
        <f t="shared" si="219"/>
      </c>
      <c r="Y850" s="39">
        <f t="shared" si="220"/>
      </c>
      <c r="Z850" s="39">
        <f t="shared" si="221"/>
      </c>
      <c r="AA850" s="39">
        <f t="shared" si="222"/>
      </c>
      <c r="AB850" s="39">
        <f t="shared" si="223"/>
      </c>
      <c r="AC850" s="39">
        <f t="shared" si="224"/>
      </c>
      <c r="AD850" s="39">
        <f t="shared" si="225"/>
      </c>
      <c r="AE850" s="39">
        <f t="shared" si="226"/>
      </c>
      <c r="AF850" s="39"/>
      <c r="AX850" s="2">
        <v>-0.0007461775566881303</v>
      </c>
      <c r="AY850" s="39">
        <f t="shared" si="229"/>
        <v>-0.16684432798968768</v>
      </c>
      <c r="BA850" s="2">
        <f t="shared" si="227"/>
        <v>-0.1609551276182338</v>
      </c>
      <c r="BB850" s="37">
        <f t="shared" si="230"/>
        <v>10</v>
      </c>
      <c r="BD850" s="37">
        <f t="shared" si="232"/>
        <v>19.985664799999984</v>
      </c>
      <c r="BE850" s="2">
        <f t="shared" si="231"/>
        <v>0.017865332648780236</v>
      </c>
    </row>
    <row r="851" spans="1:57" ht="12.75">
      <c r="A851" s="1"/>
      <c r="B851" s="62"/>
      <c r="N851" s="37">
        <f t="shared" si="228"/>
        <v>1</v>
      </c>
      <c r="V851" s="39">
        <f t="shared" si="217"/>
      </c>
      <c r="W851" s="39">
        <f t="shared" si="218"/>
      </c>
      <c r="X851" s="39">
        <f t="shared" si="219"/>
      </c>
      <c r="Y851" s="39">
        <f t="shared" si="220"/>
      </c>
      <c r="Z851" s="39">
        <f t="shared" si="221"/>
      </c>
      <c r="AA851" s="39">
        <f t="shared" si="222"/>
      </c>
      <c r="AB851" s="39">
        <f t="shared" si="223"/>
      </c>
      <c r="AC851" s="39">
        <f t="shared" si="224"/>
      </c>
      <c r="AD851" s="39">
        <f t="shared" si="225"/>
      </c>
      <c r="AE851" s="39">
        <f t="shared" si="226"/>
      </c>
      <c r="AF851" s="39"/>
      <c r="AX851" s="2">
        <v>-0.003935972167119359</v>
      </c>
      <c r="AY851" s="39">
        <f t="shared" si="229"/>
        <v>-0.1676038028969332</v>
      </c>
      <c r="BA851" s="2">
        <f t="shared" si="227"/>
        <v>-0.1609551276182338</v>
      </c>
      <c r="BB851" s="37">
        <f t="shared" si="230"/>
        <v>10</v>
      </c>
      <c r="BD851" s="37">
        <f t="shared" si="232"/>
        <v>20.000812399999983</v>
      </c>
      <c r="BE851" s="2">
        <f t="shared" si="231"/>
        <v>0.017642594344367938</v>
      </c>
    </row>
    <row r="852" spans="1:57" ht="12.75">
      <c r="A852" s="1"/>
      <c r="B852" s="62"/>
      <c r="N852" s="37">
        <f t="shared" si="228"/>
        <v>1</v>
      </c>
      <c r="V852" s="39">
        <f t="shared" si="217"/>
      </c>
      <c r="W852" s="39">
        <f t="shared" si="218"/>
      </c>
      <c r="X852" s="39">
        <f t="shared" si="219"/>
      </c>
      <c r="Y852" s="39">
        <f t="shared" si="220"/>
      </c>
      <c r="Z852" s="39">
        <f t="shared" si="221"/>
      </c>
      <c r="AA852" s="39">
        <f t="shared" si="222"/>
      </c>
      <c r="AB852" s="39">
        <f t="shared" si="223"/>
      </c>
      <c r="AC852" s="39">
        <f t="shared" si="224"/>
      </c>
      <c r="AD852" s="39">
        <f t="shared" si="225"/>
      </c>
      <c r="AE852" s="39">
        <f t="shared" si="226"/>
      </c>
      <c r="AF852" s="39"/>
      <c r="AX852" s="2">
        <v>-0.015816217535935546</v>
      </c>
      <c r="AY852" s="39">
        <f t="shared" si="229"/>
        <v>-0.17043243274665135</v>
      </c>
      <c r="BA852" s="2">
        <f t="shared" si="227"/>
        <v>-0.1609551276182338</v>
      </c>
      <c r="BB852" s="37">
        <f t="shared" si="230"/>
        <v>10</v>
      </c>
      <c r="BD852" s="37">
        <f t="shared" si="232"/>
        <v>20.015959999999982</v>
      </c>
      <c r="BE852" s="2">
        <f t="shared" si="231"/>
        <v>0.01742200585456224</v>
      </c>
    </row>
    <row r="853" spans="1:57" ht="12.75">
      <c r="A853" s="1"/>
      <c r="B853" s="62"/>
      <c r="N853" s="37">
        <f t="shared" si="228"/>
        <v>1</v>
      </c>
      <c r="V853" s="39">
        <f t="shared" si="217"/>
      </c>
      <c r="W853" s="39">
        <f t="shared" si="218"/>
      </c>
      <c r="X853" s="39">
        <f t="shared" si="219"/>
      </c>
      <c r="Y853" s="39">
        <f t="shared" si="220"/>
      </c>
      <c r="Z853" s="39">
        <f t="shared" si="221"/>
      </c>
      <c r="AA853" s="39">
        <f t="shared" si="222"/>
      </c>
      <c r="AB853" s="39">
        <f t="shared" si="223"/>
      </c>
      <c r="AC853" s="39">
        <f t="shared" si="224"/>
      </c>
      <c r="AD853" s="39">
        <f t="shared" si="225"/>
      </c>
      <c r="AE853" s="39">
        <f t="shared" si="226"/>
      </c>
      <c r="AF853" s="39"/>
      <c r="AX853" s="2">
        <v>0.016757408368175297</v>
      </c>
      <c r="AY853" s="39">
        <f t="shared" si="229"/>
        <v>-0.16267680753138686</v>
      </c>
      <c r="BA853" s="2">
        <f t="shared" si="227"/>
        <v>-0.1609551276182338</v>
      </c>
      <c r="BB853" s="37">
        <f t="shared" si="230"/>
        <v>10</v>
      </c>
      <c r="BD853" s="37">
        <f t="shared" si="232"/>
        <v>20.03110759999998</v>
      </c>
      <c r="BE853" s="2">
        <f t="shared" si="231"/>
        <v>0.017203556082646503</v>
      </c>
    </row>
    <row r="854" spans="1:57" ht="12.75">
      <c r="A854" s="1"/>
      <c r="B854" s="62"/>
      <c r="N854" s="37">
        <f t="shared" si="228"/>
        <v>1</v>
      </c>
      <c r="V854" s="39">
        <f t="shared" si="217"/>
      </c>
      <c r="W854" s="39">
        <f t="shared" si="218"/>
      </c>
      <c r="X854" s="39">
        <f t="shared" si="219"/>
      </c>
      <c r="Y854" s="39">
        <f t="shared" si="220"/>
      </c>
      <c r="Z854" s="39">
        <f t="shared" si="221"/>
      </c>
      <c r="AA854" s="39">
        <f t="shared" si="222"/>
      </c>
      <c r="AB854" s="39">
        <f t="shared" si="223"/>
      </c>
      <c r="AC854" s="39">
        <f t="shared" si="224"/>
      </c>
      <c r="AD854" s="39">
        <f t="shared" si="225"/>
      </c>
      <c r="AE854" s="39">
        <f t="shared" si="226"/>
      </c>
      <c r="AF854" s="39"/>
      <c r="AX854" s="2">
        <v>-0.019522385326700642</v>
      </c>
      <c r="AY854" s="39">
        <f t="shared" si="229"/>
        <v>-0.17131485364921445</v>
      </c>
      <c r="BA854" s="2">
        <f t="shared" si="227"/>
        <v>-0.1609551276182338</v>
      </c>
      <c r="BB854" s="37">
        <f t="shared" si="230"/>
        <v>10</v>
      </c>
      <c r="BD854" s="37">
        <f t="shared" si="232"/>
        <v>20.04625519999998</v>
      </c>
      <c r="BE854" s="2">
        <f t="shared" si="231"/>
        <v>0.01698723384131666</v>
      </c>
    </row>
    <row r="855" spans="1:57" ht="12.75">
      <c r="A855" s="1"/>
      <c r="B855" s="62"/>
      <c r="N855" s="37">
        <f t="shared" si="228"/>
        <v>1</v>
      </c>
      <c r="V855" s="39">
        <f t="shared" si="217"/>
      </c>
      <c r="W855" s="39">
        <f t="shared" si="218"/>
      </c>
      <c r="X855" s="39">
        <f t="shared" si="219"/>
      </c>
      <c r="Y855" s="39">
        <f t="shared" si="220"/>
      </c>
      <c r="Z855" s="39">
        <f t="shared" si="221"/>
      </c>
      <c r="AA855" s="39">
        <f t="shared" si="222"/>
      </c>
      <c r="AB855" s="39">
        <f t="shared" si="223"/>
      </c>
      <c r="AC855" s="39">
        <f t="shared" si="224"/>
      </c>
      <c r="AD855" s="39">
        <f t="shared" si="225"/>
      </c>
      <c r="AE855" s="39">
        <f t="shared" si="226"/>
      </c>
      <c r="AF855" s="39"/>
      <c r="AX855" s="2">
        <v>0.018291879024628435</v>
      </c>
      <c r="AY855" s="39">
        <f t="shared" si="229"/>
        <v>-0.16231145737508848</v>
      </c>
      <c r="BA855" s="2">
        <f t="shared" si="227"/>
        <v>-0.1609551276182338</v>
      </c>
      <c r="BB855" s="37">
        <f t="shared" si="230"/>
        <v>10</v>
      </c>
      <c r="BD855" s="37">
        <f t="shared" si="232"/>
        <v>20.06140279999998</v>
      </c>
      <c r="BE855" s="2">
        <f t="shared" si="231"/>
        <v>0.0167730278554179</v>
      </c>
    </row>
    <row r="856" spans="1:57" ht="12.75">
      <c r="A856" s="1"/>
      <c r="B856" s="62"/>
      <c r="N856" s="37">
        <f t="shared" si="228"/>
        <v>1</v>
      </c>
      <c r="V856" s="39">
        <f t="shared" si="217"/>
      </c>
      <c r="W856" s="39">
        <f t="shared" si="218"/>
      </c>
      <c r="X856" s="39">
        <f t="shared" si="219"/>
      </c>
      <c r="Y856" s="39">
        <f t="shared" si="220"/>
      </c>
      <c r="Z856" s="39">
        <f t="shared" si="221"/>
      </c>
      <c r="AA856" s="39">
        <f t="shared" si="222"/>
      </c>
      <c r="AB856" s="39">
        <f t="shared" si="223"/>
      </c>
      <c r="AC856" s="39">
        <f t="shared" si="224"/>
      </c>
      <c r="AD856" s="39">
        <f t="shared" si="225"/>
      </c>
      <c r="AE856" s="39">
        <f t="shared" si="226"/>
      </c>
      <c r="AF856" s="39"/>
      <c r="AX856" s="2">
        <v>-0.011961729789117099</v>
      </c>
      <c r="AY856" s="39">
        <f t="shared" si="229"/>
        <v>-0.1695146975688374</v>
      </c>
      <c r="BA856" s="2">
        <f t="shared" si="227"/>
        <v>-0.1609551276182338</v>
      </c>
      <c r="BB856" s="37">
        <f t="shared" si="230"/>
        <v>10</v>
      </c>
      <c r="BD856" s="37">
        <f t="shared" si="232"/>
        <v>20.076550399999977</v>
      </c>
      <c r="BE856" s="2">
        <f t="shared" si="231"/>
        <v>0.0165609267646626</v>
      </c>
    </row>
    <row r="857" spans="1:57" ht="12.75">
      <c r="A857" s="1"/>
      <c r="B857" s="62"/>
      <c r="N857" s="37">
        <f t="shared" si="228"/>
        <v>1</v>
      </c>
      <c r="V857" s="39">
        <f t="shared" si="217"/>
      </c>
      <c r="W857" s="39">
        <f t="shared" si="218"/>
      </c>
      <c r="X857" s="39">
        <f t="shared" si="219"/>
      </c>
      <c r="Y857" s="39">
        <f t="shared" si="220"/>
      </c>
      <c r="Z857" s="39">
        <f t="shared" si="221"/>
      </c>
      <c r="AA857" s="39">
        <f t="shared" si="222"/>
      </c>
      <c r="AB857" s="39">
        <f t="shared" si="223"/>
      </c>
      <c r="AC857" s="39">
        <f t="shared" si="224"/>
      </c>
      <c r="AD857" s="39">
        <f t="shared" si="225"/>
      </c>
      <c r="AE857" s="39">
        <f t="shared" si="226"/>
      </c>
      <c r="AF857" s="39"/>
      <c r="AX857" s="2">
        <v>0.008865321817682424</v>
      </c>
      <c r="AY857" s="39">
        <f t="shared" si="229"/>
        <v>-0.16455587575769468</v>
      </c>
      <c r="BA857" s="2">
        <f t="shared" si="227"/>
        <v>-0.1609551276182338</v>
      </c>
      <c r="BB857" s="37">
        <f t="shared" si="230"/>
        <v>10</v>
      </c>
      <c r="BD857" s="37">
        <f t="shared" si="232"/>
        <v>20.091697999999976</v>
      </c>
      <c r="BE857" s="2">
        <f t="shared" si="231"/>
        <v>0.016350919126329404</v>
      </c>
    </row>
    <row r="858" spans="1:57" ht="12.75">
      <c r="A858" s="1"/>
      <c r="B858" s="62"/>
      <c r="N858" s="37">
        <f t="shared" si="228"/>
        <v>1</v>
      </c>
      <c r="V858" s="39">
        <f t="shared" si="217"/>
      </c>
      <c r="W858" s="39">
        <f t="shared" si="218"/>
      </c>
      <c r="X858" s="39">
        <f t="shared" si="219"/>
      </c>
      <c r="Y858" s="39">
        <f t="shared" si="220"/>
      </c>
      <c r="Z858" s="39">
        <f t="shared" si="221"/>
      </c>
      <c r="AA858" s="39">
        <f t="shared" si="222"/>
      </c>
      <c r="AB858" s="39">
        <f t="shared" si="223"/>
      </c>
      <c r="AC858" s="39">
        <f t="shared" si="224"/>
      </c>
      <c r="AD858" s="39">
        <f t="shared" si="225"/>
      </c>
      <c r="AE858" s="39">
        <f t="shared" si="226"/>
      </c>
      <c r="AF858" s="39"/>
      <c r="AX858" s="2">
        <v>0.007334513382366403</v>
      </c>
      <c r="AY858" s="39">
        <f t="shared" si="229"/>
        <v>-0.16492035395657945</v>
      </c>
      <c r="BA858" s="2">
        <f t="shared" si="227"/>
        <v>-0.1609551276182338</v>
      </c>
      <c r="BB858" s="37">
        <f t="shared" si="230"/>
        <v>10</v>
      </c>
      <c r="BD858" s="37">
        <f t="shared" si="232"/>
        <v>20.106845599999975</v>
      </c>
      <c r="BE858" s="2">
        <f t="shared" si="231"/>
        <v>0.0161429934179428</v>
      </c>
    </row>
    <row r="859" spans="1:57" ht="12.75">
      <c r="A859" s="1"/>
      <c r="B859" s="62"/>
      <c r="N859" s="37">
        <f t="shared" si="228"/>
        <v>1</v>
      </c>
      <c r="V859" s="39">
        <f t="shared" si="217"/>
      </c>
      <c r="W859" s="39">
        <f t="shared" si="218"/>
      </c>
      <c r="X859" s="39">
        <f t="shared" si="219"/>
      </c>
      <c r="Y859" s="39">
        <f t="shared" si="220"/>
      </c>
      <c r="Z859" s="39">
        <f t="shared" si="221"/>
      </c>
      <c r="AA859" s="39">
        <f t="shared" si="222"/>
      </c>
      <c r="AB859" s="39">
        <f t="shared" si="223"/>
      </c>
      <c r="AC859" s="39">
        <f t="shared" si="224"/>
      </c>
      <c r="AD859" s="39">
        <f t="shared" si="225"/>
      </c>
      <c r="AE859" s="39">
        <f t="shared" si="226"/>
      </c>
      <c r="AF859" s="39"/>
      <c r="AX859" s="2">
        <v>0.005649891659291362</v>
      </c>
      <c r="AY859" s="39">
        <f t="shared" si="229"/>
        <v>-0.1653214543668354</v>
      </c>
      <c r="BA859" s="2">
        <f t="shared" si="227"/>
        <v>-0.1609551276182338</v>
      </c>
      <c r="BB859" s="37">
        <f t="shared" si="230"/>
        <v>10</v>
      </c>
      <c r="BD859" s="37">
        <f t="shared" si="232"/>
        <v>20.121993199999974</v>
      </c>
      <c r="BE859" s="2">
        <f t="shared" si="231"/>
        <v>0.01593713803993317</v>
      </c>
    </row>
    <row r="860" spans="1:57" ht="12.75">
      <c r="A860" s="1"/>
      <c r="B860" s="62"/>
      <c r="N860" s="37">
        <f t="shared" si="228"/>
        <v>1</v>
      </c>
      <c r="V860" s="39">
        <f t="shared" si="217"/>
      </c>
      <c r="W860" s="39">
        <f t="shared" si="218"/>
      </c>
      <c r="X860" s="39">
        <f t="shared" si="219"/>
      </c>
      <c r="Y860" s="39">
        <f t="shared" si="220"/>
      </c>
      <c r="Z860" s="39">
        <f t="shared" si="221"/>
      </c>
      <c r="AA860" s="39">
        <f t="shared" si="222"/>
      </c>
      <c r="AB860" s="39">
        <f t="shared" si="223"/>
      </c>
      <c r="AC860" s="39">
        <f t="shared" si="224"/>
      </c>
      <c r="AD860" s="39">
        <f t="shared" si="225"/>
      </c>
      <c r="AE860" s="39">
        <f t="shared" si="226"/>
      </c>
      <c r="AF860" s="39"/>
      <c r="AX860" s="2">
        <v>0.009812005981627861</v>
      </c>
      <c r="AY860" s="39">
        <f t="shared" si="229"/>
        <v>-0.1643304747662791</v>
      </c>
      <c r="BA860" s="2">
        <f t="shared" si="227"/>
        <v>-0.1609551276182338</v>
      </c>
      <c r="BB860" s="37">
        <f t="shared" si="230"/>
        <v>10</v>
      </c>
      <c r="BD860" s="37">
        <f t="shared" si="232"/>
        <v>20.137140799999973</v>
      </c>
      <c r="BE860" s="2">
        <f t="shared" si="231"/>
        <v>0.015733341318276774</v>
      </c>
    </row>
    <row r="861" spans="1:57" ht="12.75">
      <c r="A861" s="1"/>
      <c r="B861" s="62"/>
      <c r="N861" s="37">
        <f t="shared" si="228"/>
        <v>1</v>
      </c>
      <c r="V861" s="39">
        <f t="shared" si="217"/>
      </c>
      <c r="W861" s="39">
        <f t="shared" si="218"/>
      </c>
      <c r="X861" s="39">
        <f t="shared" si="219"/>
      </c>
      <c r="Y861" s="39">
        <f t="shared" si="220"/>
      </c>
      <c r="Z861" s="39">
        <f t="shared" si="221"/>
      </c>
      <c r="AA861" s="39">
        <f t="shared" si="222"/>
      </c>
      <c r="AB861" s="39">
        <f t="shared" si="223"/>
      </c>
      <c r="AC861" s="39">
        <f t="shared" si="224"/>
      </c>
      <c r="AD861" s="39">
        <f t="shared" si="225"/>
      </c>
      <c r="AE861" s="39">
        <f t="shared" si="226"/>
      </c>
      <c r="AF861" s="39"/>
      <c r="AX861" s="2">
        <v>0.029148533585619675</v>
      </c>
      <c r="AY861" s="39">
        <f t="shared" si="229"/>
        <v>-0.15972653962247152</v>
      </c>
      <c r="BA861" s="2">
        <f t="shared" si="227"/>
        <v>-0.1609551276182338</v>
      </c>
      <c r="BB861" s="37">
        <f t="shared" si="230"/>
        <v>10</v>
      </c>
      <c r="BD861" s="37">
        <f t="shared" si="232"/>
        <v>20.15228839999997</v>
      </c>
      <c r="BE861" s="2">
        <f t="shared" si="231"/>
        <v>0.015531591507115448</v>
      </c>
    </row>
    <row r="862" spans="1:57" ht="12.75">
      <c r="A862" s="1"/>
      <c r="B862" s="62"/>
      <c r="N862" s="37">
        <f t="shared" si="228"/>
        <v>1</v>
      </c>
      <c r="V862" s="39">
        <f t="shared" si="217"/>
      </c>
      <c r="W862" s="39">
        <f t="shared" si="218"/>
      </c>
      <c r="X862" s="39">
        <f t="shared" si="219"/>
      </c>
      <c r="Y862" s="39">
        <f t="shared" si="220"/>
      </c>
      <c r="Z862" s="39">
        <f t="shared" si="221"/>
      </c>
      <c r="AA862" s="39">
        <f t="shared" si="222"/>
      </c>
      <c r="AB862" s="39">
        <f t="shared" si="223"/>
      </c>
      <c r="AC862" s="39">
        <f t="shared" si="224"/>
      </c>
      <c r="AD862" s="39">
        <f t="shared" si="225"/>
      </c>
      <c r="AE862" s="39">
        <f t="shared" si="226"/>
      </c>
      <c r="AF862" s="39"/>
      <c r="AX862" s="2">
        <v>-0.001773430585650198</v>
      </c>
      <c r="AY862" s="39">
        <f t="shared" si="229"/>
        <v>-0.16708891204420245</v>
      </c>
      <c r="BA862" s="2">
        <f t="shared" si="227"/>
        <v>-0.1609551276182338</v>
      </c>
      <c r="BB862" s="37">
        <f t="shared" si="230"/>
        <v>10</v>
      </c>
      <c r="BD862" s="37">
        <f t="shared" si="232"/>
        <v>20.16743599999997</v>
      </c>
      <c r="BE862" s="2">
        <f t="shared" si="231"/>
        <v>0.015331876791355692</v>
      </c>
    </row>
    <row r="863" spans="1:57" ht="12.75">
      <c r="A863" s="1"/>
      <c r="B863" s="62"/>
      <c r="N863" s="37">
        <f t="shared" si="228"/>
        <v>1</v>
      </c>
      <c r="V863" s="39">
        <f t="shared" si="217"/>
      </c>
      <c r="W863" s="39">
        <f t="shared" si="218"/>
      </c>
      <c r="X863" s="39">
        <f t="shared" si="219"/>
      </c>
      <c r="Y863" s="39">
        <f t="shared" si="220"/>
      </c>
      <c r="Z863" s="39">
        <f t="shared" si="221"/>
      </c>
      <c r="AA863" s="39">
        <f t="shared" si="222"/>
      </c>
      <c r="AB863" s="39">
        <f t="shared" si="223"/>
      </c>
      <c r="AC863" s="39">
        <f t="shared" si="224"/>
      </c>
      <c r="AD863" s="39">
        <f t="shared" si="225"/>
      </c>
      <c r="AE863" s="39">
        <f t="shared" si="226"/>
      </c>
      <c r="AF863" s="39"/>
      <c r="AX863" s="2">
        <v>-0.02791619617297891</v>
      </c>
      <c r="AY863" s="39">
        <f t="shared" si="229"/>
        <v>-0.17331338004118546</v>
      </c>
      <c r="BA863" s="2">
        <f t="shared" si="227"/>
        <v>-0.1609551276182338</v>
      </c>
      <c r="BB863" s="37">
        <f t="shared" si="230"/>
        <v>10</v>
      </c>
      <c r="BD863" s="37">
        <f t="shared" si="232"/>
        <v>20.18258359999997</v>
      </c>
      <c r="BE863" s="2">
        <f t="shared" si="231"/>
        <v>0.01513418528924689</v>
      </c>
    </row>
    <row r="864" spans="1:57" ht="12.75">
      <c r="A864" s="1"/>
      <c r="B864" s="62"/>
      <c r="N864" s="37">
        <f t="shared" si="228"/>
        <v>1</v>
      </c>
      <c r="V864" s="39">
        <f t="shared" si="217"/>
      </c>
      <c r="W864" s="39">
        <f t="shared" si="218"/>
      </c>
      <c r="X864" s="39">
        <f t="shared" si="219"/>
      </c>
      <c r="Y864" s="39">
        <f t="shared" si="220"/>
      </c>
      <c r="Z864" s="39">
        <f t="shared" si="221"/>
      </c>
      <c r="AA864" s="39">
        <f t="shared" si="222"/>
      </c>
      <c r="AB864" s="39">
        <f t="shared" si="223"/>
      </c>
      <c r="AC864" s="39">
        <f t="shared" si="224"/>
      </c>
      <c r="AD864" s="39">
        <f t="shared" si="225"/>
      </c>
      <c r="AE864" s="39">
        <f t="shared" si="226"/>
      </c>
      <c r="AF864" s="39"/>
      <c r="AX864" s="2">
        <v>0.0101562547685171</v>
      </c>
      <c r="AY864" s="39">
        <f t="shared" si="229"/>
        <v>-0.1642485107694007</v>
      </c>
      <c r="BA864" s="2">
        <f t="shared" si="227"/>
        <v>-0.1609551276182338</v>
      </c>
      <c r="BB864" s="37">
        <f t="shared" si="230"/>
        <v>10</v>
      </c>
      <c r="BD864" s="37">
        <f t="shared" si="232"/>
        <v>20.197731199999968</v>
      </c>
      <c r="BE864" s="2">
        <f t="shared" si="231"/>
        <v>0.014938505054938298</v>
      </c>
    </row>
    <row r="865" spans="1:57" ht="12.75">
      <c r="A865" s="1"/>
      <c r="B865" s="62"/>
      <c r="N865" s="37">
        <f t="shared" si="228"/>
        <v>1</v>
      </c>
      <c r="V865" s="39">
        <f t="shared" si="217"/>
      </c>
      <c r="W865" s="39">
        <f t="shared" si="218"/>
      </c>
      <c r="X865" s="39">
        <f t="shared" si="219"/>
      </c>
      <c r="Y865" s="39">
        <f t="shared" si="220"/>
      </c>
      <c r="Z865" s="39">
        <f t="shared" si="221"/>
      </c>
      <c r="AA865" s="39">
        <f t="shared" si="222"/>
      </c>
      <c r="AB865" s="39">
        <f t="shared" si="223"/>
      </c>
      <c r="AC865" s="39">
        <f t="shared" si="224"/>
      </c>
      <c r="AD865" s="39">
        <f t="shared" si="225"/>
      </c>
      <c r="AE865" s="39">
        <f t="shared" si="226"/>
      </c>
      <c r="AF865" s="39"/>
      <c r="AX865" s="2">
        <v>-0.02181310464796899</v>
      </c>
      <c r="AY865" s="39">
        <f t="shared" si="229"/>
        <v>-0.1718602630114212</v>
      </c>
      <c r="BA865" s="2">
        <f t="shared" si="227"/>
        <v>-0.1609551276182338</v>
      </c>
      <c r="BB865" s="37">
        <f t="shared" si="230"/>
        <v>10</v>
      </c>
      <c r="BD865" s="37">
        <f t="shared" si="232"/>
        <v>20.212878799999967</v>
      </c>
      <c r="BE865" s="2">
        <f t="shared" si="231"/>
        <v>0.014744824081014588</v>
      </c>
    </row>
    <row r="866" spans="1:57" ht="12.75">
      <c r="A866" s="1"/>
      <c r="B866" s="62"/>
      <c r="N866" s="37">
        <f t="shared" si="228"/>
        <v>1</v>
      </c>
      <c r="V866" s="39">
        <f t="shared" si="217"/>
      </c>
      <c r="W866" s="39">
        <f t="shared" si="218"/>
      </c>
      <c r="X866" s="39">
        <f t="shared" si="219"/>
      </c>
      <c r="Y866" s="39">
        <f t="shared" si="220"/>
      </c>
      <c r="Z866" s="39">
        <f t="shared" si="221"/>
      </c>
      <c r="AA866" s="39">
        <f t="shared" si="222"/>
      </c>
      <c r="AB866" s="39">
        <f t="shared" si="223"/>
      </c>
      <c r="AC866" s="39">
        <f t="shared" si="224"/>
      </c>
      <c r="AD866" s="39">
        <f t="shared" si="225"/>
      </c>
      <c r="AE866" s="39">
        <f t="shared" si="226"/>
      </c>
      <c r="AF866" s="39"/>
      <c r="AX866" s="2">
        <v>-0.02618396557512131</v>
      </c>
      <c r="AY866" s="39">
        <f t="shared" si="229"/>
        <v>-0.1729009441845527</v>
      </c>
      <c r="BA866" s="2">
        <f t="shared" si="227"/>
        <v>-0.1609551276182338</v>
      </c>
      <c r="BB866" s="37">
        <f t="shared" si="230"/>
        <v>10</v>
      </c>
      <c r="BD866" s="37">
        <f t="shared" si="232"/>
        <v>20.228026399999965</v>
      </c>
      <c r="BE866" s="2">
        <f t="shared" si="231"/>
        <v>0.0145531303010097</v>
      </c>
    </row>
    <row r="867" spans="1:57" ht="12.75">
      <c r="A867" s="1"/>
      <c r="B867" s="62"/>
      <c r="N867" s="37">
        <f t="shared" si="228"/>
        <v>1</v>
      </c>
      <c r="V867" s="39">
        <f t="shared" si="217"/>
      </c>
      <c r="W867" s="39">
        <f t="shared" si="218"/>
      </c>
      <c r="X867" s="39">
        <f t="shared" si="219"/>
      </c>
      <c r="Y867" s="39">
        <f t="shared" si="220"/>
      </c>
      <c r="Z867" s="39">
        <f t="shared" si="221"/>
      </c>
      <c r="AA867" s="39">
        <f t="shared" si="222"/>
      </c>
      <c r="AB867" s="39">
        <f t="shared" si="223"/>
      </c>
      <c r="AC867" s="39">
        <f t="shared" si="224"/>
      </c>
      <c r="AD867" s="39">
        <f t="shared" si="225"/>
      </c>
      <c r="AE867" s="39">
        <f t="shared" si="226"/>
      </c>
      <c r="AF867" s="39"/>
      <c r="AX867" s="2">
        <v>-0.0016159550767540533</v>
      </c>
      <c r="AY867" s="39">
        <f t="shared" si="229"/>
        <v>-0.16705141787541766</v>
      </c>
      <c r="BA867" s="2">
        <f t="shared" si="227"/>
        <v>-0.1609551276182338</v>
      </c>
      <c r="BB867" s="37">
        <f t="shared" si="230"/>
        <v>10</v>
      </c>
      <c r="BD867" s="37">
        <f t="shared" si="232"/>
        <v>20.243173999999964</v>
      </c>
      <c r="BE867" s="2">
        <f t="shared" si="231"/>
        <v>0.014363411591898648</v>
      </c>
    </row>
    <row r="868" spans="1:57" ht="12.75">
      <c r="A868" s="1"/>
      <c r="B868" s="62"/>
      <c r="N868" s="37">
        <f t="shared" si="228"/>
        <v>1</v>
      </c>
      <c r="V868" s="39">
        <f t="shared" si="217"/>
      </c>
      <c r="W868" s="39">
        <f t="shared" si="218"/>
      </c>
      <c r="X868" s="39">
        <f t="shared" si="219"/>
      </c>
      <c r="Y868" s="39">
        <f t="shared" si="220"/>
      </c>
      <c r="Z868" s="39">
        <f t="shared" si="221"/>
      </c>
      <c r="AA868" s="39">
        <f t="shared" si="222"/>
      </c>
      <c r="AB868" s="39">
        <f t="shared" si="223"/>
      </c>
      <c r="AC868" s="39">
        <f t="shared" si="224"/>
      </c>
      <c r="AD868" s="39">
        <f t="shared" si="225"/>
      </c>
      <c r="AE868" s="39">
        <f t="shared" si="226"/>
      </c>
      <c r="AF868" s="39"/>
      <c r="AX868" s="2">
        <v>0.008422193060090948</v>
      </c>
      <c r="AY868" s="39">
        <f t="shared" si="229"/>
        <v>-0.16466138260474028</v>
      </c>
      <c r="BA868" s="2">
        <f t="shared" si="227"/>
        <v>-0.1609551276182338</v>
      </c>
      <c r="BB868" s="37">
        <f t="shared" si="230"/>
        <v>10</v>
      </c>
      <c r="BD868" s="37">
        <f t="shared" si="232"/>
        <v>20.258321599999963</v>
      </c>
      <c r="BE868" s="2">
        <f t="shared" si="231"/>
        <v>0.014175655776567113</v>
      </c>
    </row>
    <row r="869" spans="1:57" ht="12.75">
      <c r="A869" s="1"/>
      <c r="B869" s="62"/>
      <c r="N869" s="37">
        <f t="shared" si="228"/>
        <v>1</v>
      </c>
      <c r="V869" s="39">
        <f t="shared" si="217"/>
      </c>
      <c r="W869" s="39">
        <f t="shared" si="218"/>
      </c>
      <c r="X869" s="39">
        <f t="shared" si="219"/>
      </c>
      <c r="Y869" s="39">
        <f t="shared" si="220"/>
      </c>
      <c r="Z869" s="39">
        <f t="shared" si="221"/>
      </c>
      <c r="AA869" s="39">
        <f t="shared" si="222"/>
      </c>
      <c r="AB869" s="39">
        <f t="shared" si="223"/>
      </c>
      <c r="AC869" s="39">
        <f t="shared" si="224"/>
      </c>
      <c r="AD869" s="39">
        <f t="shared" si="225"/>
      </c>
      <c r="AE869" s="39">
        <f t="shared" si="226"/>
      </c>
      <c r="AF869" s="39"/>
      <c r="AX869" s="2">
        <v>0.0027988525040437</v>
      </c>
      <c r="AY869" s="39">
        <f t="shared" si="229"/>
        <v>-0.16600027321332295</v>
      </c>
      <c r="BA869" s="2">
        <f t="shared" si="227"/>
        <v>-0.1609551276182338</v>
      </c>
      <c r="BB869" s="37">
        <f t="shared" si="230"/>
        <v>10</v>
      </c>
      <c r="BD869" s="37">
        <f t="shared" si="232"/>
        <v>20.273469199999962</v>
      </c>
      <c r="BE869" s="2">
        <f t="shared" si="231"/>
        <v>0.013989850626258576</v>
      </c>
    </row>
    <row r="870" spans="1:57" ht="12.75">
      <c r="A870" s="1"/>
      <c r="B870" s="62"/>
      <c r="N870" s="37">
        <f t="shared" si="228"/>
        <v>1</v>
      </c>
      <c r="V870" s="39">
        <f t="shared" si="217"/>
      </c>
      <c r="W870" s="39">
        <f t="shared" si="218"/>
      </c>
      <c r="X870" s="39">
        <f t="shared" si="219"/>
      </c>
      <c r="Y870" s="39">
        <f t="shared" si="220"/>
      </c>
      <c r="Z870" s="39">
        <f t="shared" si="221"/>
      </c>
      <c r="AA870" s="39">
        <f t="shared" si="222"/>
      </c>
      <c r="AB870" s="39">
        <f t="shared" si="223"/>
      </c>
      <c r="AC870" s="39">
        <f t="shared" si="224"/>
      </c>
      <c r="AD870" s="39">
        <f t="shared" si="225"/>
      </c>
      <c r="AE870" s="39">
        <f t="shared" si="226"/>
      </c>
      <c r="AF870" s="39"/>
      <c r="AX870" s="2">
        <v>-0.010945463423566393</v>
      </c>
      <c r="AY870" s="39">
        <f t="shared" si="229"/>
        <v>-0.16927272938656346</v>
      </c>
      <c r="BA870" s="2">
        <f t="shared" si="227"/>
        <v>-0.1609551276182338</v>
      </c>
      <c r="BB870" s="37">
        <f t="shared" si="230"/>
        <v>10</v>
      </c>
      <c r="BD870" s="37">
        <f t="shared" si="232"/>
        <v>20.28861679999996</v>
      </c>
      <c r="BE870" s="2">
        <f t="shared" si="231"/>
        <v>0.013805983862998732</v>
      </c>
    </row>
    <row r="871" spans="1:57" ht="12.75">
      <c r="A871" s="1"/>
      <c r="B871" s="62"/>
      <c r="N871" s="37">
        <f t="shared" si="228"/>
        <v>1</v>
      </c>
      <c r="V871" s="39">
        <f t="shared" si="217"/>
      </c>
      <c r="W871" s="39">
        <f t="shared" si="218"/>
      </c>
      <c r="X871" s="39">
        <f t="shared" si="219"/>
      </c>
      <c r="Y871" s="39">
        <f t="shared" si="220"/>
      </c>
      <c r="Z871" s="39">
        <f t="shared" si="221"/>
      </c>
      <c r="AA871" s="39">
        <f t="shared" si="222"/>
      </c>
      <c r="AB871" s="39">
        <f t="shared" si="223"/>
      </c>
      <c r="AC871" s="39">
        <f t="shared" si="224"/>
      </c>
      <c r="AD871" s="39">
        <f t="shared" si="225"/>
      </c>
      <c r="AE871" s="39">
        <f t="shared" si="226"/>
      </c>
      <c r="AF871" s="39"/>
      <c r="AX871" s="2">
        <v>0.02355265968810083</v>
      </c>
      <c r="AY871" s="39">
        <f t="shared" si="229"/>
        <v>-0.1610588905504522</v>
      </c>
      <c r="BA871" s="2">
        <f t="shared" si="227"/>
        <v>-0.1609551276182338</v>
      </c>
      <c r="BB871" s="37">
        <f t="shared" si="230"/>
        <v>10</v>
      </c>
      <c r="BD871" s="37">
        <f t="shared" si="232"/>
        <v>20.30376439999996</v>
      </c>
      <c r="BE871" s="2">
        <f t="shared" si="231"/>
        <v>0.013624043161996937</v>
      </c>
    </row>
    <row r="872" spans="1:57" ht="12.75">
      <c r="A872" s="1"/>
      <c r="B872" s="62"/>
      <c r="N872" s="37">
        <f t="shared" si="228"/>
        <v>1</v>
      </c>
      <c r="V872" s="39">
        <f t="shared" si="217"/>
      </c>
      <c r="W872" s="39">
        <f t="shared" si="218"/>
      </c>
      <c r="X872" s="39">
        <f t="shared" si="219"/>
      </c>
      <c r="Y872" s="39">
        <f t="shared" si="220"/>
      </c>
      <c r="Z872" s="39">
        <f t="shared" si="221"/>
      </c>
      <c r="AA872" s="39">
        <f t="shared" si="222"/>
      </c>
      <c r="AB872" s="39">
        <f t="shared" si="223"/>
      </c>
      <c r="AC872" s="39">
        <f t="shared" si="224"/>
      </c>
      <c r="AD872" s="39">
        <f t="shared" si="225"/>
      </c>
      <c r="AE872" s="39">
        <f t="shared" si="226"/>
      </c>
      <c r="AF872" s="39"/>
      <c r="AX872" s="2">
        <v>0.026020996734519485</v>
      </c>
      <c r="AY872" s="39">
        <f t="shared" si="229"/>
        <v>-0.16047119125368586</v>
      </c>
      <c r="BA872" s="2">
        <f t="shared" si="227"/>
        <v>-0.1609551276182338</v>
      </c>
      <c r="BB872" s="37">
        <f t="shared" si="230"/>
        <v>10</v>
      </c>
      <c r="BD872" s="37">
        <f t="shared" si="232"/>
        <v>20.31891199999996</v>
      </c>
      <c r="BE872" s="2">
        <f t="shared" si="231"/>
        <v>0.013444016154024565</v>
      </c>
    </row>
    <row r="873" spans="1:57" ht="12.75">
      <c r="A873" s="1"/>
      <c r="B873" s="62"/>
      <c r="N873" s="37">
        <f t="shared" si="228"/>
        <v>1</v>
      </c>
      <c r="V873" s="39">
        <f t="shared" si="217"/>
      </c>
      <c r="W873" s="39">
        <f t="shared" si="218"/>
      </c>
      <c r="X873" s="39">
        <f t="shared" si="219"/>
      </c>
      <c r="Y873" s="39">
        <f t="shared" si="220"/>
      </c>
      <c r="Z873" s="39">
        <f t="shared" si="221"/>
      </c>
      <c r="AA873" s="39">
        <f t="shared" si="222"/>
      </c>
      <c r="AB873" s="39">
        <f t="shared" si="223"/>
      </c>
      <c r="AC873" s="39">
        <f t="shared" si="224"/>
      </c>
      <c r="AD873" s="39">
        <f t="shared" si="225"/>
      </c>
      <c r="AE873" s="39">
        <f t="shared" si="226"/>
      </c>
      <c r="AF873" s="39"/>
      <c r="AX873" s="2">
        <v>0.013472396008178955</v>
      </c>
      <c r="AY873" s="39">
        <f t="shared" si="229"/>
        <v>-0.163458953331386</v>
      </c>
      <c r="BA873" s="2">
        <f t="shared" si="227"/>
        <v>-0.1609551276182338</v>
      </c>
      <c r="BB873" s="37">
        <f t="shared" si="230"/>
        <v>10</v>
      </c>
      <c r="BD873" s="37">
        <f t="shared" si="232"/>
        <v>20.334059599999957</v>
      </c>
      <c r="BE873" s="2">
        <f t="shared" si="231"/>
        <v>0.013265890427769962</v>
      </c>
    </row>
    <row r="874" spans="1:57" ht="12.75">
      <c r="A874" s="1"/>
      <c r="B874" s="62"/>
      <c r="N874" s="37">
        <f t="shared" si="228"/>
        <v>1</v>
      </c>
      <c r="V874" s="39">
        <f t="shared" si="217"/>
      </c>
      <c r="W874" s="39">
        <f t="shared" si="218"/>
      </c>
      <c r="X874" s="39">
        <f t="shared" si="219"/>
      </c>
      <c r="Y874" s="39">
        <f t="shared" si="220"/>
      </c>
      <c r="Z874" s="39">
        <f t="shared" si="221"/>
      </c>
      <c r="AA874" s="39">
        <f t="shared" si="222"/>
      </c>
      <c r="AB874" s="39">
        <f t="shared" si="223"/>
      </c>
      <c r="AC874" s="39">
        <f t="shared" si="224"/>
      </c>
      <c r="AD874" s="39">
        <f t="shared" si="225"/>
      </c>
      <c r="AE874" s="39">
        <f t="shared" si="226"/>
      </c>
      <c r="AF874" s="39"/>
      <c r="AX874" s="2">
        <v>-0.0016946928312021221</v>
      </c>
      <c r="AY874" s="39">
        <f t="shared" si="229"/>
        <v>-0.16707016495981006</v>
      </c>
      <c r="BA874" s="2">
        <f t="shared" si="227"/>
        <v>-0.1609551276182338</v>
      </c>
      <c r="BB874" s="37">
        <f t="shared" si="230"/>
        <v>10</v>
      </c>
      <c r="BD874" s="37">
        <f t="shared" si="232"/>
        <v>20.349207199999956</v>
      </c>
      <c r="BE874" s="2">
        <f t="shared" si="231"/>
        <v>0.013089653532169884</v>
      </c>
    </row>
    <row r="875" spans="1:57" ht="12.75">
      <c r="A875" s="1"/>
      <c r="B875" s="62"/>
      <c r="N875" s="37">
        <f t="shared" si="228"/>
        <v>1</v>
      </c>
      <c r="V875" s="39">
        <f t="shared" si="217"/>
      </c>
      <c r="W875" s="39">
        <f t="shared" si="218"/>
      </c>
      <c r="X875" s="39">
        <f t="shared" si="219"/>
      </c>
      <c r="Y875" s="39">
        <f t="shared" si="220"/>
      </c>
      <c r="Z875" s="39">
        <f t="shared" si="221"/>
      </c>
      <c r="AA875" s="39">
        <f t="shared" si="222"/>
      </c>
      <c r="AB875" s="39">
        <f t="shared" si="223"/>
      </c>
      <c r="AC875" s="39">
        <f t="shared" si="224"/>
      </c>
      <c r="AD875" s="39">
        <f t="shared" si="225"/>
      </c>
      <c r="AE875" s="39">
        <f t="shared" si="226"/>
      </c>
      <c r="AF875" s="39"/>
      <c r="AX875" s="2">
        <v>0.0169441816461684</v>
      </c>
      <c r="AY875" s="39">
        <f t="shared" si="229"/>
        <v>-0.16263233770329324</v>
      </c>
      <c r="BA875" s="2">
        <f t="shared" si="227"/>
        <v>-0.1609551276182338</v>
      </c>
      <c r="BB875" s="37">
        <f t="shared" si="230"/>
        <v>10</v>
      </c>
      <c r="BD875" s="37">
        <f t="shared" si="232"/>
        <v>20.364354799999955</v>
      </c>
      <c r="BE875" s="2">
        <f t="shared" si="231"/>
        <v>0.012915292978717158</v>
      </c>
    </row>
    <row r="876" spans="1:57" ht="12.75">
      <c r="A876" s="1"/>
      <c r="B876" s="62"/>
      <c r="N876" s="37">
        <f t="shared" si="228"/>
        <v>1</v>
      </c>
      <c r="V876" s="39">
        <f t="shared" si="217"/>
      </c>
      <c r="W876" s="39">
        <f t="shared" si="218"/>
      </c>
      <c r="X876" s="39">
        <f t="shared" si="219"/>
      </c>
      <c r="Y876" s="39">
        <f t="shared" si="220"/>
      </c>
      <c r="Z876" s="39">
        <f t="shared" si="221"/>
      </c>
      <c r="AA876" s="39">
        <f t="shared" si="222"/>
      </c>
      <c r="AB876" s="39">
        <f t="shared" si="223"/>
      </c>
      <c r="AC876" s="39">
        <f t="shared" si="224"/>
      </c>
      <c r="AD876" s="39">
        <f t="shared" si="225"/>
      </c>
      <c r="AE876" s="39">
        <f t="shared" si="226"/>
      </c>
      <c r="AF876" s="39"/>
      <c r="AX876" s="2">
        <v>0.027531662953581344</v>
      </c>
      <c r="AY876" s="39">
        <f t="shared" si="229"/>
        <v>-0.1601115088205759</v>
      </c>
      <c r="BA876" s="2">
        <f t="shared" si="227"/>
        <v>-0.1609551276182338</v>
      </c>
      <c r="BB876" s="37">
        <f t="shared" si="230"/>
        <v>10</v>
      </c>
      <c r="BD876" s="37">
        <f t="shared" si="232"/>
        <v>20.379502399999954</v>
      </c>
      <c r="BE876" s="2">
        <f t="shared" si="231"/>
        <v>0.012742796243744463</v>
      </c>
    </row>
    <row r="877" spans="1:57" ht="12.75">
      <c r="A877" s="1"/>
      <c r="B877" s="62"/>
      <c r="N877" s="37">
        <f t="shared" si="228"/>
        <v>1</v>
      </c>
      <c r="V877" s="39">
        <f t="shared" si="217"/>
      </c>
      <c r="W877" s="39">
        <f t="shared" si="218"/>
      </c>
      <c r="X877" s="39">
        <f t="shared" si="219"/>
      </c>
      <c r="Y877" s="39">
        <f t="shared" si="220"/>
      </c>
      <c r="Z877" s="39">
        <f t="shared" si="221"/>
      </c>
      <c r="AA877" s="39">
        <f t="shared" si="222"/>
      </c>
      <c r="AB877" s="39">
        <f t="shared" si="223"/>
      </c>
      <c r="AC877" s="39">
        <f t="shared" si="224"/>
      </c>
      <c r="AD877" s="39">
        <f t="shared" si="225"/>
      </c>
      <c r="AE877" s="39">
        <f t="shared" si="226"/>
      </c>
      <c r="AF877" s="39"/>
      <c r="AX877" s="2">
        <v>-0.011472823267311624</v>
      </c>
      <c r="AY877" s="39">
        <f t="shared" si="229"/>
        <v>-0.16939829125412184</v>
      </c>
      <c r="BA877" s="2">
        <f t="shared" si="227"/>
        <v>-0.1609551276182338</v>
      </c>
      <c r="BB877" s="37">
        <f t="shared" si="230"/>
        <v>10</v>
      </c>
      <c r="BD877" s="37">
        <f t="shared" si="232"/>
        <v>20.394649999999952</v>
      </c>
      <c r="BE877" s="2">
        <f t="shared" si="231"/>
        <v>0.012572150770683964</v>
      </c>
    </row>
    <row r="878" spans="1:57" ht="12.75">
      <c r="A878" s="1"/>
      <c r="B878" s="62"/>
      <c r="N878" s="37">
        <f t="shared" si="228"/>
        <v>1</v>
      </c>
      <c r="V878" s="39">
        <f t="shared" si="217"/>
      </c>
      <c r="W878" s="39">
        <f t="shared" si="218"/>
      </c>
      <c r="X878" s="39">
        <f t="shared" si="219"/>
      </c>
      <c r="Y878" s="39">
        <f t="shared" si="220"/>
      </c>
      <c r="Z878" s="39">
        <f t="shared" si="221"/>
      </c>
      <c r="AA878" s="39">
        <f t="shared" si="222"/>
      </c>
      <c r="AB878" s="39">
        <f t="shared" si="223"/>
      </c>
      <c r="AC878" s="39">
        <f t="shared" si="224"/>
      </c>
      <c r="AD878" s="39">
        <f t="shared" si="225"/>
      </c>
      <c r="AE878" s="39">
        <f t="shared" si="226"/>
      </c>
      <c r="AF878" s="39"/>
      <c r="AX878" s="2">
        <v>0.0004330576494643995</v>
      </c>
      <c r="AY878" s="39">
        <f t="shared" si="229"/>
        <v>-0.1665635577025085</v>
      </c>
      <c r="BA878" s="2">
        <f t="shared" si="227"/>
        <v>-0.1609551276182338</v>
      </c>
      <c r="BB878" s="37">
        <f t="shared" si="230"/>
        <v>10</v>
      </c>
      <c r="BD878" s="37">
        <f t="shared" si="232"/>
        <v>20.40979759999995</v>
      </c>
      <c r="BE878" s="2">
        <f t="shared" si="231"/>
        <v>0.01240334397230279</v>
      </c>
    </row>
    <row r="879" spans="1:57" ht="12.75">
      <c r="A879" s="1"/>
      <c r="B879" s="62"/>
      <c r="N879" s="37">
        <f t="shared" si="228"/>
        <v>1</v>
      </c>
      <c r="V879" s="39">
        <f t="shared" si="217"/>
      </c>
      <c r="W879" s="39">
        <f t="shared" si="218"/>
      </c>
      <c r="X879" s="39">
        <f t="shared" si="219"/>
      </c>
      <c r="Y879" s="39">
        <f t="shared" si="220"/>
      </c>
      <c r="Z879" s="39">
        <f t="shared" si="221"/>
      </c>
      <c r="AA879" s="39">
        <f t="shared" si="222"/>
      </c>
      <c r="AB879" s="39">
        <f t="shared" si="223"/>
      </c>
      <c r="AC879" s="39">
        <f t="shared" si="224"/>
      </c>
      <c r="AD879" s="39">
        <f t="shared" si="225"/>
      </c>
      <c r="AE879" s="39">
        <f t="shared" si="226"/>
      </c>
      <c r="AF879" s="39"/>
      <c r="AX879" s="2">
        <v>-0.029492782372508925</v>
      </c>
      <c r="AY879" s="39">
        <f t="shared" si="229"/>
        <v>-0.17368875770774023</v>
      </c>
      <c r="BA879" s="2">
        <f t="shared" si="227"/>
        <v>-0.1609551276182338</v>
      </c>
      <c r="BB879" s="37">
        <f t="shared" si="230"/>
        <v>10</v>
      </c>
      <c r="BD879" s="37">
        <f t="shared" si="232"/>
        <v>20.42494519999995</v>
      </c>
      <c r="BE879" s="2">
        <f t="shared" si="231"/>
        <v>0.01223636323291394</v>
      </c>
    </row>
    <row r="880" spans="1:57" ht="12.75">
      <c r="A880" s="1"/>
      <c r="B880" s="62"/>
      <c r="N880" s="37">
        <f t="shared" si="228"/>
        <v>1</v>
      </c>
      <c r="V880" s="39">
        <f t="shared" si="217"/>
      </c>
      <c r="W880" s="39">
        <f t="shared" si="218"/>
      </c>
      <c r="X880" s="39">
        <f t="shared" si="219"/>
      </c>
      <c r="Y880" s="39">
        <f t="shared" si="220"/>
      </c>
      <c r="Z880" s="39">
        <f t="shared" si="221"/>
      </c>
      <c r="AA880" s="39">
        <f t="shared" si="222"/>
      </c>
      <c r="AB880" s="39">
        <f t="shared" si="223"/>
      </c>
      <c r="AC880" s="39">
        <f t="shared" si="224"/>
      </c>
      <c r="AD880" s="39">
        <f t="shared" si="225"/>
      </c>
      <c r="AE880" s="39">
        <f t="shared" si="226"/>
      </c>
      <c r="AF880" s="39"/>
      <c r="AX880" s="2">
        <v>-0.018522598956266977</v>
      </c>
      <c r="AY880" s="39">
        <f t="shared" si="229"/>
        <v>-0.17107680927530167</v>
      </c>
      <c r="BA880" s="2">
        <f t="shared" si="227"/>
        <v>-0.1609551276182338</v>
      </c>
      <c r="BB880" s="37">
        <f t="shared" si="230"/>
        <v>10</v>
      </c>
      <c r="BD880" s="37">
        <f t="shared" si="232"/>
        <v>20.44009279999995</v>
      </c>
      <c r="BE880" s="2">
        <f t="shared" si="231"/>
        <v>0.01207119591056278</v>
      </c>
    </row>
    <row r="881" spans="1:57" ht="12.75">
      <c r="A881" s="1"/>
      <c r="B881" s="62"/>
      <c r="N881" s="37">
        <f t="shared" si="228"/>
        <v>1</v>
      </c>
      <c r="V881" s="39">
        <f t="shared" si="217"/>
      </c>
      <c r="W881" s="39">
        <f t="shared" si="218"/>
      </c>
      <c r="X881" s="39">
        <f t="shared" si="219"/>
      </c>
      <c r="Y881" s="39">
        <f t="shared" si="220"/>
      </c>
      <c r="Z881" s="39">
        <f t="shared" si="221"/>
      </c>
      <c r="AA881" s="39">
        <f t="shared" si="222"/>
      </c>
      <c r="AB881" s="39">
        <f t="shared" si="223"/>
      </c>
      <c r="AC881" s="39">
        <f t="shared" si="224"/>
      </c>
      <c r="AD881" s="39">
        <f t="shared" si="225"/>
      </c>
      <c r="AE881" s="39">
        <f t="shared" si="226"/>
      </c>
      <c r="AF881" s="39"/>
      <c r="AX881" s="2">
        <v>-0.020703451643421734</v>
      </c>
      <c r="AY881" s="39">
        <f t="shared" si="229"/>
        <v>-0.17159605991510044</v>
      </c>
      <c r="BA881" s="2">
        <f t="shared" si="227"/>
        <v>-0.1609551276182338</v>
      </c>
      <c r="BB881" s="37">
        <f t="shared" si="230"/>
        <v>10</v>
      </c>
      <c r="BD881" s="37">
        <f t="shared" si="232"/>
        <v>20.455240399999948</v>
      </c>
      <c r="BE881" s="2">
        <f t="shared" si="231"/>
        <v>0.011907829339188776</v>
      </c>
    </row>
    <row r="882" spans="1:57" ht="12.75">
      <c r="A882" s="1"/>
      <c r="B882" s="62"/>
      <c r="N882" s="37">
        <f t="shared" si="228"/>
        <v>1</v>
      </c>
      <c r="V882" s="39">
        <f t="shared" si="217"/>
      </c>
      <c r="W882" s="39">
        <f t="shared" si="218"/>
      </c>
      <c r="X882" s="39">
        <f t="shared" si="219"/>
      </c>
      <c r="Y882" s="39">
        <f t="shared" si="220"/>
      </c>
      <c r="Z882" s="39">
        <f t="shared" si="221"/>
      </c>
      <c r="AA882" s="39">
        <f t="shared" si="222"/>
      </c>
      <c r="AB882" s="39">
        <f t="shared" si="223"/>
      </c>
      <c r="AC882" s="39">
        <f t="shared" si="224"/>
      </c>
      <c r="AD882" s="39">
        <f t="shared" si="225"/>
      </c>
      <c r="AE882" s="39">
        <f t="shared" si="226"/>
      </c>
      <c r="AF882" s="39"/>
      <c r="AX882" s="2">
        <v>0.0007296975615710931</v>
      </c>
      <c r="AY882" s="39">
        <f t="shared" si="229"/>
        <v>-0.1664929291520069</v>
      </c>
      <c r="BA882" s="2">
        <f t="shared" si="227"/>
        <v>-0.1609551276182338</v>
      </c>
      <c r="BB882" s="37">
        <f t="shared" si="230"/>
        <v>10</v>
      </c>
      <c r="BD882" s="37">
        <f t="shared" si="232"/>
        <v>20.470387999999947</v>
      </c>
      <c r="BE882" s="2">
        <f t="shared" si="231"/>
        <v>0.011746250830762372</v>
      </c>
    </row>
    <row r="883" spans="1:57" ht="12.75">
      <c r="A883" s="1"/>
      <c r="B883" s="62"/>
      <c r="N883" s="37">
        <f t="shared" si="228"/>
        <v>1</v>
      </c>
      <c r="V883" s="39">
        <f t="shared" si="217"/>
      </c>
      <c r="W883" s="39">
        <f t="shared" si="218"/>
      </c>
      <c r="X883" s="39">
        <f t="shared" si="219"/>
      </c>
      <c r="Y883" s="39">
        <f t="shared" si="220"/>
      </c>
      <c r="Z883" s="39">
        <f t="shared" si="221"/>
      </c>
      <c r="AA883" s="39">
        <f t="shared" si="222"/>
      </c>
      <c r="AB883" s="39">
        <f t="shared" si="223"/>
      </c>
      <c r="AC883" s="39">
        <f t="shared" si="224"/>
      </c>
      <c r="AD883" s="39">
        <f t="shared" si="225"/>
      </c>
      <c r="AE883" s="39">
        <f t="shared" si="226"/>
      </c>
      <c r="AF883" s="39"/>
      <c r="AX883" s="2">
        <v>0.020518509475997197</v>
      </c>
      <c r="AY883" s="39">
        <f t="shared" si="229"/>
        <v>-0.16178130726761975</v>
      </c>
      <c r="BA883" s="2">
        <f t="shared" si="227"/>
        <v>-0.1609551276182338</v>
      </c>
      <c r="BB883" s="37">
        <f t="shared" si="230"/>
        <v>10</v>
      </c>
      <c r="BD883" s="37">
        <f t="shared" si="232"/>
        <v>20.485535599999945</v>
      </c>
      <c r="BE883" s="2">
        <f t="shared" si="231"/>
        <v>0.01158644767739696</v>
      </c>
    </row>
    <row r="884" spans="1:57" ht="12.75">
      <c r="A884" s="1"/>
      <c r="B884" s="62"/>
      <c r="N884" s="37">
        <f t="shared" si="228"/>
        <v>1</v>
      </c>
      <c r="V884" s="39">
        <f t="shared" si="217"/>
      </c>
      <c r="W884" s="39">
        <f t="shared" si="218"/>
      </c>
      <c r="X884" s="39">
        <f t="shared" si="219"/>
      </c>
      <c r="Y884" s="39">
        <f t="shared" si="220"/>
      </c>
      <c r="Z884" s="39">
        <f t="shared" si="221"/>
      </c>
      <c r="AA884" s="39">
        <f t="shared" si="222"/>
      </c>
      <c r="AB884" s="39">
        <f t="shared" si="223"/>
      </c>
      <c r="AC884" s="39">
        <f t="shared" si="224"/>
      </c>
      <c r="AD884" s="39">
        <f t="shared" si="225"/>
      </c>
      <c r="AE884" s="39">
        <f t="shared" si="226"/>
      </c>
      <c r="AF884" s="39"/>
      <c r="AX884" s="2">
        <v>0.012619098483230076</v>
      </c>
      <c r="AY884" s="39">
        <f t="shared" si="229"/>
        <v>-0.16366211940875477</v>
      </c>
      <c r="BA884" s="2">
        <f t="shared" si="227"/>
        <v>-0.1609551276182338</v>
      </c>
      <c r="BB884" s="37">
        <f t="shared" si="230"/>
        <v>10</v>
      </c>
      <c r="BD884" s="37">
        <f t="shared" si="232"/>
        <v>20.500683199999944</v>
      </c>
      <c r="BE884" s="2">
        <f t="shared" si="231"/>
        <v>0.01142840715343577</v>
      </c>
    </row>
    <row r="885" spans="1:57" ht="12.75">
      <c r="A885" s="1"/>
      <c r="B885" s="62"/>
      <c r="N885" s="37">
        <f t="shared" si="228"/>
        <v>1</v>
      </c>
      <c r="V885" s="39">
        <f t="shared" si="217"/>
      </c>
      <c r="W885" s="39">
        <f t="shared" si="218"/>
      </c>
      <c r="X885" s="39">
        <f t="shared" si="219"/>
      </c>
      <c r="Y885" s="39">
        <f t="shared" si="220"/>
      </c>
      <c r="Z885" s="39">
        <f t="shared" si="221"/>
      </c>
      <c r="AA885" s="39">
        <f t="shared" si="222"/>
      </c>
      <c r="AB885" s="39">
        <f t="shared" si="223"/>
      </c>
      <c r="AC885" s="39">
        <f t="shared" si="224"/>
      </c>
      <c r="AD885" s="39">
        <f t="shared" si="225"/>
      </c>
      <c r="AE885" s="39">
        <f t="shared" si="226"/>
      </c>
      <c r="AF885" s="39"/>
      <c r="AX885" s="2">
        <v>0.020752891628772856</v>
      </c>
      <c r="AY885" s="39">
        <f t="shared" si="229"/>
        <v>-0.16172550199314933</v>
      </c>
      <c r="BA885" s="2">
        <f t="shared" si="227"/>
        <v>-0.1609551276182338</v>
      </c>
      <c r="BB885" s="37">
        <f t="shared" si="230"/>
        <v>10</v>
      </c>
      <c r="BD885" s="37">
        <f t="shared" si="232"/>
        <v>20.515830799999943</v>
      </c>
      <c r="BE885" s="2">
        <f t="shared" si="231"/>
        <v>0.011272116517513555</v>
      </c>
    </row>
    <row r="886" spans="1:57" ht="12.75">
      <c r="A886" s="1"/>
      <c r="B886" s="62"/>
      <c r="N886" s="37">
        <f t="shared" si="228"/>
        <v>1</v>
      </c>
      <c r="V886" s="39">
        <f t="shared" si="217"/>
      </c>
      <c r="W886" s="39">
        <f t="shared" si="218"/>
      </c>
      <c r="X886" s="39">
        <f t="shared" si="219"/>
      </c>
      <c r="Y886" s="39">
        <f t="shared" si="220"/>
      </c>
      <c r="Z886" s="39">
        <f t="shared" si="221"/>
      </c>
      <c r="AA886" s="39">
        <f t="shared" si="222"/>
      </c>
      <c r="AB886" s="39">
        <f t="shared" si="223"/>
      </c>
      <c r="AC886" s="39">
        <f t="shared" si="224"/>
      </c>
      <c r="AD886" s="39">
        <f t="shared" si="225"/>
      </c>
      <c r="AE886" s="39">
        <f t="shared" si="226"/>
      </c>
      <c r="AF886" s="39"/>
      <c r="AX886" s="2">
        <v>0.016534012878811004</v>
      </c>
      <c r="AY886" s="39">
        <f t="shared" si="229"/>
        <v>-0.16272999693361645</v>
      </c>
      <c r="BA886" s="2">
        <f t="shared" si="227"/>
        <v>-0.1609551276182338</v>
      </c>
      <c r="BB886" s="37">
        <f t="shared" si="230"/>
        <v>10</v>
      </c>
      <c r="BD886" s="37">
        <f t="shared" si="232"/>
        <v>20.530978399999942</v>
      </c>
      <c r="BE886" s="2">
        <f t="shared" si="231"/>
        <v>0.011117563014593032</v>
      </c>
    </row>
    <row r="887" spans="1:57" ht="12.75">
      <c r="A887" s="1"/>
      <c r="B887" s="62"/>
      <c r="N887" s="37">
        <f t="shared" si="228"/>
        <v>1</v>
      </c>
      <c r="V887" s="39">
        <f t="shared" si="217"/>
      </c>
      <c r="W887" s="39">
        <f t="shared" si="218"/>
      </c>
      <c r="X887" s="39">
        <f t="shared" si="219"/>
      </c>
      <c r="Y887" s="39">
        <f t="shared" si="220"/>
      </c>
      <c r="Z887" s="39">
        <f t="shared" si="221"/>
      </c>
      <c r="AA887" s="39">
        <f t="shared" si="222"/>
      </c>
      <c r="AB887" s="39">
        <f t="shared" si="223"/>
      </c>
      <c r="AC887" s="39">
        <f t="shared" si="224"/>
      </c>
      <c r="AD887" s="39">
        <f t="shared" si="225"/>
      </c>
      <c r="AE887" s="39">
        <f t="shared" si="226"/>
      </c>
      <c r="AF887" s="39"/>
      <c r="AX887" s="2">
        <v>0.018182012390514847</v>
      </c>
      <c r="AY887" s="39">
        <f t="shared" si="229"/>
        <v>-0.16233761609749647</v>
      </c>
      <c r="BA887" s="2">
        <f t="shared" si="227"/>
        <v>-0.1609551276182338</v>
      </c>
      <c r="BB887" s="37">
        <f t="shared" si="230"/>
        <v>10</v>
      </c>
      <c r="BD887" s="37">
        <f t="shared" si="232"/>
        <v>20.54612599999994</v>
      </c>
      <c r="BE887" s="2">
        <f t="shared" si="231"/>
        <v>0.01096473387797594</v>
      </c>
    </row>
    <row r="888" spans="1:57" ht="12.75">
      <c r="A888" s="1"/>
      <c r="B888" s="62"/>
      <c r="N888" s="37">
        <f t="shared" si="228"/>
        <v>1</v>
      </c>
      <c r="V888" s="39">
        <f t="shared" si="217"/>
      </c>
      <c r="W888" s="39">
        <f t="shared" si="218"/>
      </c>
      <c r="X888" s="39">
        <f t="shared" si="219"/>
      </c>
      <c r="Y888" s="39">
        <f t="shared" si="220"/>
      </c>
      <c r="Z888" s="39">
        <f t="shared" si="221"/>
      </c>
      <c r="AA888" s="39">
        <f t="shared" si="222"/>
      </c>
      <c r="AB888" s="39">
        <f t="shared" si="223"/>
      </c>
      <c r="AC888" s="39">
        <f t="shared" si="224"/>
      </c>
      <c r="AD888" s="39">
        <f t="shared" si="225"/>
      </c>
      <c r="AE888" s="39">
        <f t="shared" si="226"/>
      </c>
      <c r="AF888" s="39"/>
      <c r="AX888" s="2">
        <v>-0.01236091189306314</v>
      </c>
      <c r="AY888" s="39">
        <f t="shared" si="229"/>
        <v>-0.16960974092691983</v>
      </c>
      <c r="BA888" s="2">
        <f t="shared" si="227"/>
        <v>-0.1609551276182338</v>
      </c>
      <c r="BB888" s="37">
        <f t="shared" si="230"/>
        <v>10</v>
      </c>
      <c r="BD888" s="37">
        <f t="shared" si="232"/>
        <v>20.56127359999994</v>
      </c>
      <c r="BE888" s="2">
        <f t="shared" si="231"/>
        <v>0.01081361633128865</v>
      </c>
    </row>
    <row r="889" spans="1:57" ht="12.75">
      <c r="A889" s="1"/>
      <c r="B889" s="62"/>
      <c r="N889" s="37">
        <f t="shared" si="228"/>
        <v>1</v>
      </c>
      <c r="V889" s="39">
        <f t="shared" si="217"/>
      </c>
      <c r="W889" s="39">
        <f t="shared" si="218"/>
      </c>
      <c r="X889" s="39">
        <f t="shared" si="219"/>
      </c>
      <c r="Y889" s="39">
        <f t="shared" si="220"/>
      </c>
      <c r="Z889" s="39">
        <f t="shared" si="221"/>
      </c>
      <c r="AA889" s="39">
        <f t="shared" si="222"/>
      </c>
      <c r="AB889" s="39">
        <f t="shared" si="223"/>
      </c>
      <c r="AC889" s="39">
        <f t="shared" si="224"/>
      </c>
      <c r="AD889" s="39">
        <f t="shared" si="225"/>
      </c>
      <c r="AE889" s="39">
        <f t="shared" si="226"/>
      </c>
      <c r="AF889" s="39"/>
      <c r="AX889" s="2">
        <v>0.001929074983977784</v>
      </c>
      <c r="AY889" s="39">
        <f t="shared" si="229"/>
        <v>-0.16620736309905293</v>
      </c>
      <c r="BA889" s="2">
        <f t="shared" si="227"/>
        <v>-0.1609551276182338</v>
      </c>
      <c r="BB889" s="37">
        <f t="shared" si="230"/>
        <v>10</v>
      </c>
      <c r="BD889" s="37">
        <f t="shared" si="232"/>
        <v>20.57642119999994</v>
      </c>
      <c r="BE889" s="2">
        <f t="shared" si="231"/>
        <v>0.010664197590442234</v>
      </c>
    </row>
    <row r="890" spans="1:57" ht="12.75">
      <c r="A890" s="1"/>
      <c r="B890" s="62"/>
      <c r="N890" s="37">
        <f t="shared" si="228"/>
        <v>1</v>
      </c>
      <c r="V890" s="39">
        <f t="shared" si="217"/>
      </c>
      <c r="W890" s="39">
        <f t="shared" si="218"/>
      </c>
      <c r="X890" s="39">
        <f t="shared" si="219"/>
      </c>
      <c r="Y890" s="39">
        <f t="shared" si="220"/>
      </c>
      <c r="Z890" s="39">
        <f t="shared" si="221"/>
      </c>
      <c r="AA890" s="39">
        <f t="shared" si="222"/>
      </c>
      <c r="AB890" s="39">
        <f t="shared" si="223"/>
      </c>
      <c r="AC890" s="39">
        <f t="shared" si="224"/>
      </c>
      <c r="AD890" s="39">
        <f t="shared" si="225"/>
      </c>
      <c r="AE890" s="39">
        <f t="shared" si="226"/>
      </c>
      <c r="AF890" s="39"/>
      <c r="AX890" s="2">
        <v>0.023462935270241403</v>
      </c>
      <c r="AY890" s="39">
        <f t="shared" si="229"/>
        <v>-0.1610802535070854</v>
      </c>
      <c r="BA890" s="2">
        <f t="shared" si="227"/>
        <v>-0.1609551276182338</v>
      </c>
      <c r="BB890" s="37">
        <f t="shared" si="230"/>
        <v>10</v>
      </c>
      <c r="BD890" s="37">
        <f t="shared" si="232"/>
        <v>20.591568799999937</v>
      </c>
      <c r="BE890" s="2">
        <f t="shared" si="231"/>
        <v>0.010516464865566948</v>
      </c>
    </row>
    <row r="891" spans="1:57" ht="12.75">
      <c r="A891" s="1"/>
      <c r="B891" s="62"/>
      <c r="N891" s="37">
        <f t="shared" si="228"/>
        <v>1</v>
      </c>
      <c r="V891" s="39">
        <f t="shared" si="217"/>
      </c>
      <c r="W891" s="39">
        <f t="shared" si="218"/>
      </c>
      <c r="X891" s="39">
        <f t="shared" si="219"/>
      </c>
      <c r="Y891" s="39">
        <f t="shared" si="220"/>
      </c>
      <c r="Z891" s="39">
        <f t="shared" si="221"/>
      </c>
      <c r="AA891" s="39">
        <f t="shared" si="222"/>
      </c>
      <c r="AB891" s="39">
        <f t="shared" si="223"/>
      </c>
      <c r="AC891" s="39">
        <f t="shared" si="224"/>
      </c>
      <c r="AD891" s="39">
        <f t="shared" si="225"/>
      </c>
      <c r="AE891" s="39">
        <f t="shared" si="226"/>
      </c>
      <c r="AF891" s="39"/>
      <c r="AX891" s="2">
        <v>-0.0015207373271889403</v>
      </c>
      <c r="AY891" s="39">
        <f t="shared" si="229"/>
        <v>-0.16702874698266404</v>
      </c>
      <c r="BA891" s="2">
        <f t="shared" si="227"/>
        <v>-0.1609551276182338</v>
      </c>
      <c r="BB891" s="37">
        <f t="shared" si="230"/>
        <v>10</v>
      </c>
      <c r="BD891" s="37">
        <f t="shared" si="232"/>
        <v>20.606716399999936</v>
      </c>
      <c r="BE891" s="2">
        <f t="shared" si="231"/>
        <v>0.01037040536292103</v>
      </c>
    </row>
    <row r="892" spans="1:57" ht="12.75">
      <c r="A892" s="1"/>
      <c r="B892" s="62"/>
      <c r="N892" s="37">
        <f t="shared" si="228"/>
        <v>1</v>
      </c>
      <c r="V892" s="39">
        <f t="shared" si="217"/>
      </c>
      <c r="W892" s="39">
        <f t="shared" si="218"/>
      </c>
      <c r="X892" s="39">
        <f t="shared" si="219"/>
      </c>
      <c r="Y892" s="39">
        <f t="shared" si="220"/>
      </c>
      <c r="Z892" s="39">
        <f t="shared" si="221"/>
      </c>
      <c r="AA892" s="39">
        <f t="shared" si="222"/>
      </c>
      <c r="AB892" s="39">
        <f t="shared" si="223"/>
      </c>
      <c r="AC892" s="39">
        <f t="shared" si="224"/>
      </c>
      <c r="AD892" s="39">
        <f t="shared" si="225"/>
      </c>
      <c r="AE892" s="39">
        <f t="shared" si="226"/>
      </c>
      <c r="AF892" s="39"/>
      <c r="AX892" s="2">
        <v>0.006116824854274117</v>
      </c>
      <c r="AY892" s="39">
        <f t="shared" si="229"/>
        <v>-0.1652102797966014</v>
      </c>
      <c r="BA892" s="2">
        <f t="shared" si="227"/>
        <v>-0.1609551276182338</v>
      </c>
      <c r="BB892" s="37">
        <f t="shared" si="230"/>
        <v>10</v>
      </c>
      <c r="BD892" s="37">
        <f t="shared" si="232"/>
        <v>20.621863999999935</v>
      </c>
      <c r="BE892" s="2">
        <f t="shared" si="231"/>
        <v>0.010226006286773837</v>
      </c>
    </row>
    <row r="893" spans="1:57" ht="12.75">
      <c r="A893" s="1"/>
      <c r="B893" s="62"/>
      <c r="N893" s="37">
        <f t="shared" si="228"/>
        <v>1</v>
      </c>
      <c r="V893" s="39">
        <f t="shared" si="217"/>
      </c>
      <c r="W893" s="39">
        <f t="shared" si="218"/>
      </c>
      <c r="X893" s="39">
        <f t="shared" si="219"/>
      </c>
      <c r="Y893" s="39">
        <f t="shared" si="220"/>
      </c>
      <c r="Z893" s="39">
        <f t="shared" si="221"/>
      </c>
      <c r="AA893" s="39">
        <f t="shared" si="222"/>
      </c>
      <c r="AB893" s="39">
        <f t="shared" si="223"/>
      </c>
      <c r="AC893" s="39">
        <f t="shared" si="224"/>
      </c>
      <c r="AD893" s="39">
        <f t="shared" si="225"/>
      </c>
      <c r="AE893" s="39">
        <f t="shared" si="226"/>
      </c>
      <c r="AF893" s="39"/>
      <c r="AX893" s="2">
        <v>0.0005374309518723086</v>
      </c>
      <c r="AY893" s="39">
        <f t="shared" si="229"/>
        <v>-0.16653870691622089</v>
      </c>
      <c r="BA893" s="2">
        <f t="shared" si="227"/>
        <v>-0.1609551276182338</v>
      </c>
      <c r="BB893" s="37">
        <f t="shared" si="230"/>
        <v>10</v>
      </c>
      <c r="BD893" s="37">
        <f t="shared" si="232"/>
        <v>20.637011599999934</v>
      </c>
      <c r="BE893" s="2">
        <f t="shared" si="231"/>
        <v>0.010083254841263121</v>
      </c>
    </row>
    <row r="894" spans="1:57" ht="12.75">
      <c r="A894" s="1"/>
      <c r="B894" s="62"/>
      <c r="N894" s="37">
        <f t="shared" si="228"/>
        <v>1</v>
      </c>
      <c r="V894" s="39">
        <f t="shared" si="217"/>
      </c>
      <c r="W894" s="39">
        <f t="shared" si="218"/>
      </c>
      <c r="X894" s="39">
        <f t="shared" si="219"/>
      </c>
      <c r="Y894" s="39">
        <f t="shared" si="220"/>
      </c>
      <c r="Z894" s="39">
        <f t="shared" si="221"/>
      </c>
      <c r="AA894" s="39">
        <f t="shared" si="222"/>
      </c>
      <c r="AB894" s="39">
        <f t="shared" si="223"/>
      </c>
      <c r="AC894" s="39">
        <f t="shared" si="224"/>
      </c>
      <c r="AD894" s="39">
        <f t="shared" si="225"/>
      </c>
      <c r="AE894" s="39">
        <f t="shared" si="226"/>
      </c>
      <c r="AF894" s="39"/>
      <c r="AX894" s="2">
        <v>0.009079561754203928</v>
      </c>
      <c r="AY894" s="39">
        <f t="shared" si="229"/>
        <v>-0.16450486624899907</v>
      </c>
      <c r="BA894" s="2">
        <f t="shared" si="227"/>
        <v>-0.1609551276182338</v>
      </c>
      <c r="BB894" s="37">
        <f t="shared" si="230"/>
        <v>10</v>
      </c>
      <c r="BD894" s="37">
        <f t="shared" si="232"/>
        <v>20.652159199999932</v>
      </c>
      <c r="BE894" s="2">
        <f t="shared" si="231"/>
        <v>0.009942138232226616</v>
      </c>
    </row>
    <row r="895" spans="1:57" ht="12.75">
      <c r="A895" s="1"/>
      <c r="B895" s="62"/>
      <c r="N895" s="37">
        <f t="shared" si="228"/>
        <v>1</v>
      </c>
      <c r="V895" s="39">
        <f t="shared" si="217"/>
      </c>
      <c r="W895" s="39">
        <f t="shared" si="218"/>
      </c>
      <c r="X895" s="39">
        <f t="shared" si="219"/>
      </c>
      <c r="Y895" s="39">
        <f t="shared" si="220"/>
      </c>
      <c r="Z895" s="39">
        <f t="shared" si="221"/>
      </c>
      <c r="AA895" s="39">
        <f t="shared" si="222"/>
      </c>
      <c r="AB895" s="39">
        <f t="shared" si="223"/>
      </c>
      <c r="AC895" s="39">
        <f t="shared" si="224"/>
      </c>
      <c r="AD895" s="39">
        <f t="shared" si="225"/>
      </c>
      <c r="AE895" s="39">
        <f t="shared" si="226"/>
      </c>
      <c r="AF895" s="39"/>
      <c r="AX895" s="2">
        <v>0.026634418774987033</v>
      </c>
      <c r="AY895" s="39">
        <f t="shared" si="229"/>
        <v>-0.16032513838690787</v>
      </c>
      <c r="BA895" s="2">
        <f t="shared" si="227"/>
        <v>-0.1609551276182338</v>
      </c>
      <c r="BB895" s="37">
        <f t="shared" si="230"/>
        <v>10</v>
      </c>
      <c r="BD895" s="37">
        <f t="shared" si="232"/>
        <v>20.66730679999993</v>
      </c>
      <c r="BE895" s="2">
        <f t="shared" si="231"/>
        <v>0.009802643669007695</v>
      </c>
    </row>
    <row r="896" spans="1:57" ht="12.75">
      <c r="A896" s="1"/>
      <c r="B896" s="62"/>
      <c r="N896" s="37">
        <f t="shared" si="228"/>
        <v>1</v>
      </c>
      <c r="V896" s="39">
        <f t="shared" si="217"/>
      </c>
      <c r="W896" s="39">
        <f t="shared" si="218"/>
      </c>
      <c r="X896" s="39">
        <f t="shared" si="219"/>
      </c>
      <c r="Y896" s="39">
        <f t="shared" si="220"/>
      </c>
      <c r="Z896" s="39">
        <f t="shared" si="221"/>
      </c>
      <c r="AA896" s="39">
        <f t="shared" si="222"/>
      </c>
      <c r="AB896" s="39">
        <f t="shared" si="223"/>
      </c>
      <c r="AC896" s="39">
        <f t="shared" si="224"/>
      </c>
      <c r="AD896" s="39">
        <f t="shared" si="225"/>
      </c>
      <c r="AE896" s="39">
        <f t="shared" si="226"/>
      </c>
      <c r="AF896" s="39"/>
      <c r="AX896" s="2">
        <v>-0.0013742484817041538</v>
      </c>
      <c r="AY896" s="39">
        <f t="shared" si="229"/>
        <v>-0.16699386868612007</v>
      </c>
      <c r="BA896" s="2">
        <f t="shared" si="227"/>
        <v>-0.1609551276182338</v>
      </c>
      <c r="BB896" s="37">
        <f t="shared" si="230"/>
        <v>10</v>
      </c>
      <c r="BD896" s="37">
        <f t="shared" si="232"/>
        <v>20.68245439999993</v>
      </c>
      <c r="BE896" s="2">
        <f t="shared" si="231"/>
        <v>0.009664758366235187</v>
      </c>
    </row>
    <row r="897" spans="1:57" ht="12.75">
      <c r="A897" s="1"/>
      <c r="B897" s="62"/>
      <c r="N897" s="37">
        <f t="shared" si="228"/>
        <v>1</v>
      </c>
      <c r="V897" s="39">
        <f t="shared" si="217"/>
      </c>
      <c r="W897" s="39">
        <f t="shared" si="218"/>
      </c>
      <c r="X897" s="39">
        <f t="shared" si="219"/>
      </c>
      <c r="Y897" s="39">
        <f t="shared" si="220"/>
      </c>
      <c r="Z897" s="39">
        <f t="shared" si="221"/>
      </c>
      <c r="AA897" s="39">
        <f t="shared" si="222"/>
      </c>
      <c r="AB897" s="39">
        <f t="shared" si="223"/>
      </c>
      <c r="AC897" s="39">
        <f t="shared" si="224"/>
      </c>
      <c r="AD897" s="39">
        <f t="shared" si="225"/>
      </c>
      <c r="AE897" s="39">
        <f t="shared" si="226"/>
      </c>
      <c r="AF897" s="39"/>
      <c r="AX897" s="2">
        <v>-0.0038792077394940033</v>
      </c>
      <c r="AY897" s="39">
        <f t="shared" si="229"/>
        <v>-0.1675902875570224</v>
      </c>
      <c r="BA897" s="2">
        <f t="shared" si="227"/>
        <v>-0.1609551276182338</v>
      </c>
      <c r="BB897" s="37">
        <f t="shared" si="230"/>
        <v>10</v>
      </c>
      <c r="BD897" s="37">
        <f t="shared" si="232"/>
        <v>20.69760199999993</v>
      </c>
      <c r="BE897" s="2">
        <f t="shared" si="231"/>
        <v>0.009528469545577348</v>
      </c>
    </row>
    <row r="898" spans="1:57" ht="12.75">
      <c r="A898" s="1"/>
      <c r="B898" s="62"/>
      <c r="N898" s="37">
        <f t="shared" si="228"/>
        <v>1</v>
      </c>
      <c r="V898" s="39">
        <f aca="true" t="shared" si="233" ref="V898:V961">IF(ISBLANK($A898)=FALSE,IF($A898&lt;=$T$3,1,""),"")</f>
      </c>
      <c r="W898" s="39">
        <f aca="true" t="shared" si="234" ref="W898:W961">IF(ISBLANK($A898)=FALSE,IF($A898&lt;=$T$4,IF($A898&gt;$T$3,1,""),""),"")</f>
      </c>
      <c r="X898" s="39">
        <f aca="true" t="shared" si="235" ref="X898:X961">IF(ISBLANK($A898)=FALSE,IF($A898&lt;=$T$5,IF($A898&gt;$T$4,1,""),""),"")</f>
      </c>
      <c r="Y898" s="39">
        <f aca="true" t="shared" si="236" ref="Y898:Y961">IF(ISBLANK($A898)=FALSE,IF($A898&lt;=$T$6,IF($A898&gt;$T$5,1,""),""),"")</f>
      </c>
      <c r="Z898" s="39">
        <f aca="true" t="shared" si="237" ref="Z898:Z961">IF(ISBLANK($A898)=FALSE,IF($A898&lt;=$T$7,IF($A898&gt;$T$6,1,""),""),"")</f>
      </c>
      <c r="AA898" s="39">
        <f aca="true" t="shared" si="238" ref="AA898:AA961">IF(ISBLANK($A898)=FALSE,IF($A898&lt;=$T$8,IF($A898&gt;$T$7,1,""),""),"")</f>
      </c>
      <c r="AB898" s="39">
        <f aca="true" t="shared" si="239" ref="AB898:AB961">IF(ISBLANK($A898)=FALSE,IF($A898&lt;=$T$9,IF($A898&gt;$T$8,1,""),""),"")</f>
      </c>
      <c r="AC898" s="39">
        <f aca="true" t="shared" si="240" ref="AC898:AC961">IF(ISBLANK($A898)=FALSE,IF($A898&lt;=$T$10,IF($A898&gt;$T$9,1,""),""),"")</f>
      </c>
      <c r="AD898" s="39">
        <f aca="true" t="shared" si="241" ref="AD898:AD961">IF(ISBLANK($A898)=FALSE,IF($A898&lt;=$T$11,IF($A898&gt;$T$10,1,""),""),"")</f>
      </c>
      <c r="AE898" s="39">
        <f aca="true" t="shared" si="242" ref="AE898:AE961">IF(ISBLANK($A898)=FALSE,IF($A898&gt;$T$11,1,""),"")</f>
      </c>
      <c r="AF898" s="39"/>
      <c r="AX898" s="2">
        <v>-0.029078951384014402</v>
      </c>
      <c r="AY898" s="39">
        <f t="shared" si="229"/>
        <v>-0.17359022652000344</v>
      </c>
      <c r="BA898" s="2">
        <f aca="true" t="shared" si="243" ref="BA898:BA961">IF(ISBLANK($A898)=TRUE,$AY$2,$AY898)</f>
        <v>-0.1609551276182338</v>
      </c>
      <c r="BB898" s="37">
        <f t="shared" si="230"/>
        <v>10</v>
      </c>
      <c r="BD898" s="37">
        <f t="shared" si="232"/>
        <v>20.712749599999928</v>
      </c>
      <c r="BE898" s="2">
        <f t="shared" si="231"/>
        <v>0.009393764437469879</v>
      </c>
    </row>
    <row r="899" spans="1:57" ht="12.75">
      <c r="A899" s="1"/>
      <c r="B899" s="62"/>
      <c r="N899" s="37">
        <f aca="true" t="shared" si="244" ref="N899:N962">IF(ISNUMBER($A899)=TRUE,1,IF(ISBLANK($A899)=TRUE,1,0))</f>
        <v>1</v>
      </c>
      <c r="V899" s="39">
        <f t="shared" si="233"/>
      </c>
      <c r="W899" s="39">
        <f t="shared" si="234"/>
      </c>
      <c r="X899" s="39">
        <f t="shared" si="235"/>
      </c>
      <c r="Y899" s="39">
        <f t="shared" si="236"/>
      </c>
      <c r="Z899" s="39">
        <f t="shared" si="237"/>
      </c>
      <c r="AA899" s="39">
        <f t="shared" si="238"/>
      </c>
      <c r="AB899" s="39">
        <f t="shared" si="239"/>
      </c>
      <c r="AC899" s="39">
        <f t="shared" si="240"/>
      </c>
      <c r="AD899" s="39">
        <f t="shared" si="241"/>
      </c>
      <c r="AE899" s="39">
        <f t="shared" si="242"/>
      </c>
      <c r="AF899" s="39"/>
      <c r="AX899" s="2">
        <v>-0.028445387127292703</v>
      </c>
      <c r="AY899" s="39">
        <f aca="true" t="shared" si="245" ref="AY899:AY962">$U$26+$AX899*MAX($U$2:$U$11)</f>
        <v>-0.17343937788745067</v>
      </c>
      <c r="BA899" s="2">
        <f t="shared" si="243"/>
        <v>-0.1609551276182338</v>
      </c>
      <c r="BB899" s="37">
        <f aca="true" t="shared" si="246" ref="BB899:BB962">IF(ISBLANK($A899)=TRUE,$A$2,IF(ISNUMBER($A899)=TRUE,$A899,$A$2))</f>
        <v>10</v>
      </c>
      <c r="BD899" s="37">
        <f t="shared" si="232"/>
        <v>20.727897199999926</v>
      </c>
      <c r="BE899" s="2">
        <f aca="true" t="shared" si="247" ref="BE899:BE962">NORMDIST($BD899,$R$12,$R$16,FALSE)</f>
        <v>0.00926063028281808</v>
      </c>
    </row>
    <row r="900" spans="1:57" ht="12.75">
      <c r="A900" s="1"/>
      <c r="B900" s="62"/>
      <c r="N900" s="37">
        <f t="shared" si="244"/>
        <v>1</v>
      </c>
      <c r="V900" s="39">
        <f t="shared" si="233"/>
      </c>
      <c r="W900" s="39">
        <f t="shared" si="234"/>
      </c>
      <c r="X900" s="39">
        <f t="shared" si="235"/>
      </c>
      <c r="Y900" s="39">
        <f t="shared" si="236"/>
      </c>
      <c r="Z900" s="39">
        <f t="shared" si="237"/>
      </c>
      <c r="AA900" s="39">
        <f t="shared" si="238"/>
      </c>
      <c r="AB900" s="39">
        <f t="shared" si="239"/>
      </c>
      <c r="AC900" s="39">
        <f t="shared" si="240"/>
      </c>
      <c r="AD900" s="39">
        <f t="shared" si="241"/>
      </c>
      <c r="AE900" s="39">
        <f t="shared" si="242"/>
      </c>
      <c r="AF900" s="39"/>
      <c r="AX900" s="2">
        <v>0.023889584032715842</v>
      </c>
      <c r="AY900" s="39">
        <f t="shared" si="245"/>
        <v>-0.160978670468401</v>
      </c>
      <c r="BA900" s="2">
        <f t="shared" si="243"/>
        <v>-0.1609551276182338</v>
      </c>
      <c r="BB900" s="37">
        <f t="shared" si="246"/>
        <v>10</v>
      </c>
      <c r="BD900" s="37">
        <f aca="true" t="shared" si="248" ref="BD900:BD963">$BD899+0.001*($Q$66-$Q$65)</f>
        <v>20.743044799999925</v>
      </c>
      <c r="BE900" s="2">
        <f t="shared" si="247"/>
        <v>0.00912905433467307</v>
      </c>
    </row>
    <row r="901" spans="1:57" ht="12.75">
      <c r="A901" s="1"/>
      <c r="B901" s="62"/>
      <c r="N901" s="37">
        <f t="shared" si="244"/>
        <v>1</v>
      </c>
      <c r="V901" s="39">
        <f t="shared" si="233"/>
      </c>
      <c r="W901" s="39">
        <f t="shared" si="234"/>
      </c>
      <c r="X901" s="39">
        <f t="shared" si="235"/>
      </c>
      <c r="Y901" s="39">
        <f t="shared" si="236"/>
      </c>
      <c r="Z901" s="39">
        <f t="shared" si="237"/>
      </c>
      <c r="AA901" s="39">
        <f t="shared" si="238"/>
      </c>
      <c r="AB901" s="39">
        <f t="shared" si="239"/>
      </c>
      <c r="AC901" s="39">
        <f t="shared" si="240"/>
      </c>
      <c r="AD901" s="39">
        <f t="shared" si="241"/>
      </c>
      <c r="AE901" s="39">
        <f t="shared" si="242"/>
      </c>
      <c r="AF901" s="39"/>
      <c r="AX901" s="2">
        <v>0.006144291512802512</v>
      </c>
      <c r="AY901" s="39">
        <f t="shared" si="245"/>
        <v>-0.16520374011599942</v>
      </c>
      <c r="BA901" s="2">
        <f t="shared" si="243"/>
        <v>-0.1609551276182338</v>
      </c>
      <c r="BB901" s="37">
        <f t="shared" si="246"/>
        <v>10</v>
      </c>
      <c r="BD901" s="37">
        <f t="shared" si="248"/>
        <v>20.758192399999924</v>
      </c>
      <c r="BE901" s="2">
        <f t="shared" si="247"/>
        <v>0.008999023859882143</v>
      </c>
    </row>
    <row r="902" spans="1:57" ht="12.75">
      <c r="A902" s="1"/>
      <c r="B902" s="62"/>
      <c r="N902" s="37">
        <f t="shared" si="244"/>
        <v>1</v>
      </c>
      <c r="V902" s="39">
        <f t="shared" si="233"/>
      </c>
      <c r="W902" s="39">
        <f t="shared" si="234"/>
      </c>
      <c r="X902" s="39">
        <f t="shared" si="235"/>
      </c>
      <c r="Y902" s="39">
        <f t="shared" si="236"/>
      </c>
      <c r="Z902" s="39">
        <f t="shared" si="237"/>
      </c>
      <c r="AA902" s="39">
        <f t="shared" si="238"/>
      </c>
      <c r="AB902" s="39">
        <f t="shared" si="239"/>
      </c>
      <c r="AC902" s="39">
        <f t="shared" si="240"/>
      </c>
      <c r="AD902" s="39">
        <f t="shared" si="241"/>
      </c>
      <c r="AE902" s="39">
        <f t="shared" si="242"/>
      </c>
      <c r="AF902" s="39"/>
      <c r="AX902" s="2">
        <v>0.025713370159001436</v>
      </c>
      <c r="AY902" s="39">
        <f t="shared" si="245"/>
        <v>-0.16054443567642826</v>
      </c>
      <c r="BA902" s="2">
        <f t="shared" si="243"/>
        <v>-0.1609551276182338</v>
      </c>
      <c r="BB902" s="37">
        <f t="shared" si="246"/>
        <v>10</v>
      </c>
      <c r="BD902" s="37">
        <f t="shared" si="248"/>
        <v>20.773339999999923</v>
      </c>
      <c r="BE902" s="2">
        <f t="shared" si="247"/>
        <v>0.00887052614071319</v>
      </c>
    </row>
    <row r="903" spans="1:57" ht="12.75">
      <c r="A903" s="1"/>
      <c r="B903" s="62"/>
      <c r="N903" s="37">
        <f t="shared" si="244"/>
        <v>1</v>
      </c>
      <c r="V903" s="39">
        <f t="shared" si="233"/>
      </c>
      <c r="W903" s="39">
        <f t="shared" si="234"/>
      </c>
      <c r="X903" s="39">
        <f t="shared" si="235"/>
      </c>
      <c r="Y903" s="39">
        <f t="shared" si="236"/>
      </c>
      <c r="Z903" s="39">
        <f t="shared" si="237"/>
      </c>
      <c r="AA903" s="39">
        <f t="shared" si="238"/>
      </c>
      <c r="AB903" s="39">
        <f t="shared" si="239"/>
      </c>
      <c r="AC903" s="39">
        <f t="shared" si="240"/>
      </c>
      <c r="AD903" s="39">
        <f t="shared" si="241"/>
      </c>
      <c r="AE903" s="39">
        <f t="shared" si="242"/>
      </c>
      <c r="AF903" s="39"/>
      <c r="AX903" s="2">
        <v>0.025674916837061683</v>
      </c>
      <c r="AY903" s="39">
        <f t="shared" si="245"/>
        <v>-0.16055359122927104</v>
      </c>
      <c r="BA903" s="2">
        <f t="shared" si="243"/>
        <v>-0.1609551276182338</v>
      </c>
      <c r="BB903" s="37">
        <f t="shared" si="246"/>
        <v>10</v>
      </c>
      <c r="BD903" s="37">
        <f t="shared" si="248"/>
        <v>20.78848759999992</v>
      </c>
      <c r="BE903" s="2">
        <f t="shared" si="247"/>
        <v>0.008743548476453334</v>
      </c>
    </row>
    <row r="904" spans="1:57" ht="12.75">
      <c r="A904" s="1"/>
      <c r="B904" s="62"/>
      <c r="N904" s="37">
        <f t="shared" si="244"/>
        <v>1</v>
      </c>
      <c r="V904" s="39">
        <f t="shared" si="233"/>
      </c>
      <c r="W904" s="39">
        <f t="shared" si="234"/>
      </c>
      <c r="X904" s="39">
        <f t="shared" si="235"/>
      </c>
      <c r="Y904" s="39">
        <f t="shared" si="236"/>
      </c>
      <c r="Z904" s="39">
        <f t="shared" si="237"/>
      </c>
      <c r="AA904" s="39">
        <f t="shared" si="238"/>
      </c>
      <c r="AB904" s="39">
        <f t="shared" si="239"/>
      </c>
      <c r="AC904" s="39">
        <f t="shared" si="240"/>
      </c>
      <c r="AD904" s="39">
        <f t="shared" si="241"/>
      </c>
      <c r="AE904" s="39">
        <f t="shared" si="242"/>
      </c>
      <c r="AF904" s="39"/>
      <c r="AX904" s="2">
        <v>0.006797997985778376</v>
      </c>
      <c r="AY904" s="39">
        <f t="shared" si="245"/>
        <v>-0.16504809571767184</v>
      </c>
      <c r="BA904" s="2">
        <f t="shared" si="243"/>
        <v>-0.1609551276182338</v>
      </c>
      <c r="BB904" s="37">
        <f t="shared" si="246"/>
        <v>10</v>
      </c>
      <c r="BD904" s="37">
        <f t="shared" si="248"/>
        <v>20.80363519999992</v>
      </c>
      <c r="BE904" s="2">
        <f t="shared" si="247"/>
        <v>0.00861807818498162</v>
      </c>
    </row>
    <row r="905" spans="1:57" ht="12.75">
      <c r="A905" s="1"/>
      <c r="B905" s="62"/>
      <c r="N905" s="37">
        <f t="shared" si="244"/>
        <v>1</v>
      </c>
      <c r="V905" s="39">
        <f t="shared" si="233"/>
      </c>
      <c r="W905" s="39">
        <f t="shared" si="234"/>
      </c>
      <c r="X905" s="39">
        <f t="shared" si="235"/>
      </c>
      <c r="Y905" s="39">
        <f t="shared" si="236"/>
      </c>
      <c r="Z905" s="39">
        <f t="shared" si="237"/>
      </c>
      <c r="AA905" s="39">
        <f t="shared" si="238"/>
      </c>
      <c r="AB905" s="39">
        <f t="shared" si="239"/>
      </c>
      <c r="AC905" s="39">
        <f t="shared" si="240"/>
      </c>
      <c r="AD905" s="39">
        <f t="shared" si="241"/>
      </c>
      <c r="AE905" s="39">
        <f t="shared" si="242"/>
      </c>
      <c r="AF905" s="39"/>
      <c r="AX905" s="2">
        <v>-0.020599078341013825</v>
      </c>
      <c r="AY905" s="39">
        <f t="shared" si="245"/>
        <v>-0.17157120912881282</v>
      </c>
      <c r="BA905" s="2">
        <f t="shared" si="243"/>
        <v>-0.1609551276182338</v>
      </c>
      <c r="BB905" s="37">
        <f t="shared" si="246"/>
        <v>10</v>
      </c>
      <c r="BD905" s="37">
        <f t="shared" si="248"/>
        <v>20.81878279999992</v>
      </c>
      <c r="BE905" s="2">
        <f t="shared" si="247"/>
        <v>0.008494102604316022</v>
      </c>
    </row>
    <row r="906" spans="1:57" ht="12.75">
      <c r="A906" s="1"/>
      <c r="B906" s="62"/>
      <c r="N906" s="37">
        <f t="shared" si="244"/>
        <v>1</v>
      </c>
      <c r="V906" s="39">
        <f t="shared" si="233"/>
      </c>
      <c r="W906" s="39">
        <f t="shared" si="234"/>
      </c>
      <c r="X906" s="39">
        <f t="shared" si="235"/>
      </c>
      <c r="Y906" s="39">
        <f t="shared" si="236"/>
      </c>
      <c r="Z906" s="39">
        <f t="shared" si="237"/>
      </c>
      <c r="AA906" s="39">
        <f t="shared" si="238"/>
      </c>
      <c r="AB906" s="39">
        <f t="shared" si="239"/>
      </c>
      <c r="AC906" s="39">
        <f t="shared" si="240"/>
      </c>
      <c r="AD906" s="39">
        <f t="shared" si="241"/>
      </c>
      <c r="AE906" s="39">
        <f t="shared" si="242"/>
      </c>
      <c r="AF906" s="39"/>
      <c r="AX906" s="2">
        <v>-0.013314920499282817</v>
      </c>
      <c r="AY906" s="39">
        <f t="shared" si="245"/>
        <v>-0.1698368858331626</v>
      </c>
      <c r="BA906" s="2">
        <f t="shared" si="243"/>
        <v>-0.1609551276182338</v>
      </c>
      <c r="BB906" s="37">
        <f t="shared" si="246"/>
        <v>10</v>
      </c>
      <c r="BD906" s="37">
        <f t="shared" si="248"/>
        <v>20.833930399999918</v>
      </c>
      <c r="BE906" s="2">
        <f t="shared" si="247"/>
        <v>0.008371609094134569</v>
      </c>
    </row>
    <row r="907" spans="1:57" ht="12.75">
      <c r="A907" s="1"/>
      <c r="B907" s="62"/>
      <c r="N907" s="37">
        <f t="shared" si="244"/>
        <v>1</v>
      </c>
      <c r="V907" s="39">
        <f t="shared" si="233"/>
      </c>
      <c r="W907" s="39">
        <f t="shared" si="234"/>
      </c>
      <c r="X907" s="39">
        <f t="shared" si="235"/>
      </c>
      <c r="Y907" s="39">
        <f t="shared" si="236"/>
      </c>
      <c r="Z907" s="39">
        <f t="shared" si="237"/>
      </c>
      <c r="AA907" s="39">
        <f t="shared" si="238"/>
      </c>
      <c r="AB907" s="39">
        <f t="shared" si="239"/>
      </c>
      <c r="AC907" s="39">
        <f t="shared" si="240"/>
      </c>
      <c r="AD907" s="39">
        <f t="shared" si="241"/>
      </c>
      <c r="AE907" s="39">
        <f t="shared" si="242"/>
      </c>
      <c r="AF907" s="39"/>
      <c r="AX907" s="2">
        <v>0.0004971465193639932</v>
      </c>
      <c r="AY907" s="39">
        <f t="shared" si="245"/>
        <v>-0.1665482984477705</v>
      </c>
      <c r="BA907" s="2">
        <f t="shared" si="243"/>
        <v>-0.1609551276182338</v>
      </c>
      <c r="BB907" s="37">
        <f t="shared" si="246"/>
        <v>10</v>
      </c>
      <c r="BD907" s="37">
        <f t="shared" si="248"/>
        <v>20.849077999999917</v>
      </c>
      <c r="BE907" s="2">
        <f t="shared" si="247"/>
        <v>0.00825058503727079</v>
      </c>
    </row>
    <row r="908" spans="1:57" ht="12.75">
      <c r="A908" s="1"/>
      <c r="B908" s="62"/>
      <c r="N908" s="37">
        <f t="shared" si="244"/>
        <v>1</v>
      </c>
      <c r="V908" s="39">
        <f t="shared" si="233"/>
      </c>
      <c r="W908" s="39">
        <f t="shared" si="234"/>
      </c>
      <c r="X908" s="39">
        <f t="shared" si="235"/>
      </c>
      <c r="Y908" s="39">
        <f t="shared" si="236"/>
      </c>
      <c r="Z908" s="39">
        <f t="shared" si="237"/>
      </c>
      <c r="AA908" s="39">
        <f t="shared" si="238"/>
      </c>
      <c r="AB908" s="39">
        <f t="shared" si="239"/>
      </c>
      <c r="AC908" s="39">
        <f t="shared" si="240"/>
      </c>
      <c r="AD908" s="39">
        <f t="shared" si="241"/>
      </c>
      <c r="AE908" s="39">
        <f t="shared" si="242"/>
      </c>
      <c r="AF908" s="39"/>
      <c r="AX908" s="2">
        <v>0.02922544022949919</v>
      </c>
      <c r="AY908" s="39">
        <f t="shared" si="245"/>
        <v>-0.15970822851678593</v>
      </c>
      <c r="BA908" s="2">
        <f t="shared" si="243"/>
        <v>-0.1609551276182338</v>
      </c>
      <c r="BB908" s="37">
        <f t="shared" si="246"/>
        <v>10</v>
      </c>
      <c r="BD908" s="37">
        <f t="shared" si="248"/>
        <v>20.864225599999916</v>
      </c>
      <c r="BE908" s="2">
        <f t="shared" si="247"/>
        <v>0.008131017841183528</v>
      </c>
    </row>
    <row r="909" spans="1:57" ht="12.75">
      <c r="A909" s="1"/>
      <c r="B909" s="62"/>
      <c r="N909" s="37">
        <f t="shared" si="244"/>
        <v>1</v>
      </c>
      <c r="V909" s="39">
        <f t="shared" si="233"/>
      </c>
      <c r="W909" s="39">
        <f t="shared" si="234"/>
      </c>
      <c r="X909" s="39">
        <f t="shared" si="235"/>
      </c>
      <c r="Y909" s="39">
        <f t="shared" si="236"/>
      </c>
      <c r="Z909" s="39">
        <f t="shared" si="237"/>
      </c>
      <c r="AA909" s="39">
        <f t="shared" si="238"/>
      </c>
      <c r="AB909" s="39">
        <f t="shared" si="239"/>
      </c>
      <c r="AC909" s="39">
        <f t="shared" si="240"/>
      </c>
      <c r="AD909" s="39">
        <f t="shared" si="241"/>
      </c>
      <c r="AE909" s="39">
        <f t="shared" si="242"/>
      </c>
      <c r="AF909" s="39"/>
      <c r="AX909" s="2">
        <v>0.011075472273934142</v>
      </c>
      <c r="AY909" s="39">
        <f t="shared" si="245"/>
        <v>-0.16402964945858714</v>
      </c>
      <c r="BA909" s="2">
        <f t="shared" si="243"/>
        <v>-0.1609551276182338</v>
      </c>
      <c r="BB909" s="37">
        <f t="shared" si="246"/>
        <v>10</v>
      </c>
      <c r="BD909" s="37">
        <f t="shared" si="248"/>
        <v>20.879373199999915</v>
      </c>
      <c r="BE909" s="2">
        <f t="shared" si="247"/>
        <v>0.008012894939401037</v>
      </c>
    </row>
    <row r="910" spans="1:57" ht="12.75">
      <c r="A910" s="1"/>
      <c r="B910" s="62"/>
      <c r="N910" s="37">
        <f t="shared" si="244"/>
        <v>1</v>
      </c>
      <c r="V910" s="39">
        <f t="shared" si="233"/>
      </c>
      <c r="W910" s="39">
        <f t="shared" si="234"/>
      </c>
      <c r="X910" s="39">
        <f t="shared" si="235"/>
      </c>
      <c r="Y910" s="39">
        <f t="shared" si="236"/>
      </c>
      <c r="Z910" s="39">
        <f t="shared" si="237"/>
      </c>
      <c r="AA910" s="39">
        <f t="shared" si="238"/>
      </c>
      <c r="AB910" s="39">
        <f t="shared" si="239"/>
      </c>
      <c r="AC910" s="39">
        <f t="shared" si="240"/>
      </c>
      <c r="AD910" s="39">
        <f t="shared" si="241"/>
      </c>
      <c r="AE910" s="39">
        <f t="shared" si="242"/>
      </c>
      <c r="AF910" s="39"/>
      <c r="AX910" s="2">
        <v>0.015847346415601066</v>
      </c>
      <c r="AY910" s="39">
        <f t="shared" si="245"/>
        <v>-0.16289348894866643</v>
      </c>
      <c r="BA910" s="2">
        <f t="shared" si="243"/>
        <v>-0.1609551276182338</v>
      </c>
      <c r="BB910" s="37">
        <f t="shared" si="246"/>
        <v>10</v>
      </c>
      <c r="BD910" s="37">
        <f t="shared" si="248"/>
        <v>20.894520799999913</v>
      </c>
      <c r="BE910" s="2">
        <f t="shared" si="247"/>
        <v>0.007896203792939595</v>
      </c>
    </row>
    <row r="911" spans="1:57" ht="12.75">
      <c r="A911" s="1"/>
      <c r="B911" s="62"/>
      <c r="N911" s="37">
        <f t="shared" si="244"/>
        <v>1</v>
      </c>
      <c r="V911" s="39">
        <f t="shared" si="233"/>
      </c>
      <c r="W911" s="39">
        <f t="shared" si="234"/>
      </c>
      <c r="X911" s="39">
        <f t="shared" si="235"/>
      </c>
      <c r="Y911" s="39">
        <f t="shared" si="236"/>
      </c>
      <c r="Z911" s="39">
        <f t="shared" si="237"/>
      </c>
      <c r="AA911" s="39">
        <f t="shared" si="238"/>
      </c>
      <c r="AB911" s="39">
        <f t="shared" si="239"/>
      </c>
      <c r="AC911" s="39">
        <f t="shared" si="240"/>
      </c>
      <c r="AD911" s="39">
        <f t="shared" si="241"/>
      </c>
      <c r="AE911" s="39">
        <f t="shared" si="242"/>
      </c>
      <c r="AF911" s="39"/>
      <c r="AX911" s="2">
        <v>0.01729209265419477</v>
      </c>
      <c r="AY911" s="39">
        <f t="shared" si="245"/>
        <v>-0.16254950174900126</v>
      </c>
      <c r="BA911" s="2">
        <f t="shared" si="243"/>
        <v>-0.1609551276182338</v>
      </c>
      <c r="BB911" s="37">
        <f t="shared" si="246"/>
        <v>10</v>
      </c>
      <c r="BD911" s="37">
        <f t="shared" si="248"/>
        <v>20.909668399999912</v>
      </c>
      <c r="BE911" s="2">
        <f t="shared" si="247"/>
        <v>0.007780931891696593</v>
      </c>
    </row>
    <row r="912" spans="1:57" ht="12.75">
      <c r="A912" s="1"/>
      <c r="B912" s="62"/>
      <c r="N912" s="37">
        <f t="shared" si="244"/>
        <v>1</v>
      </c>
      <c r="V912" s="39">
        <f t="shared" si="233"/>
      </c>
      <c r="W912" s="39">
        <f t="shared" si="234"/>
      </c>
      <c r="X912" s="39">
        <f t="shared" si="235"/>
      </c>
      <c r="Y912" s="39">
        <f t="shared" si="236"/>
      </c>
      <c r="Z912" s="39">
        <f t="shared" si="237"/>
      </c>
      <c r="AA912" s="39">
        <f t="shared" si="238"/>
      </c>
      <c r="AB912" s="39">
        <f t="shared" si="239"/>
      </c>
      <c r="AC912" s="39">
        <f t="shared" si="240"/>
      </c>
      <c r="AD912" s="39">
        <f t="shared" si="241"/>
      </c>
      <c r="AE912" s="39">
        <f t="shared" si="242"/>
      </c>
      <c r="AF912" s="39"/>
      <c r="AX912" s="2">
        <v>-0.024515823847163304</v>
      </c>
      <c r="AY912" s="39">
        <f t="shared" si="245"/>
        <v>-0.17250376758265795</v>
      </c>
      <c r="BA912" s="2">
        <f t="shared" si="243"/>
        <v>-0.1609551276182338</v>
      </c>
      <c r="BB912" s="37">
        <f t="shared" si="246"/>
        <v>10</v>
      </c>
      <c r="BD912" s="37">
        <f t="shared" si="248"/>
        <v>20.92481599999991</v>
      </c>
      <c r="BE912" s="2">
        <f t="shared" si="247"/>
        <v>0.0076670667558181955</v>
      </c>
    </row>
    <row r="913" spans="1:57" ht="12.75">
      <c r="A913" s="1"/>
      <c r="B913" s="62"/>
      <c r="N913" s="37">
        <f t="shared" si="244"/>
        <v>1</v>
      </c>
      <c r="V913" s="39">
        <f t="shared" si="233"/>
      </c>
      <c r="W913" s="39">
        <f t="shared" si="234"/>
      </c>
      <c r="X913" s="39">
        <f t="shared" si="235"/>
      </c>
      <c r="Y913" s="39">
        <f t="shared" si="236"/>
      </c>
      <c r="Z913" s="39">
        <f t="shared" si="237"/>
      </c>
      <c r="AA913" s="39">
        <f t="shared" si="238"/>
      </c>
      <c r="AB913" s="39">
        <f t="shared" si="239"/>
      </c>
      <c r="AC913" s="39">
        <f t="shared" si="240"/>
      </c>
      <c r="AD913" s="39">
        <f t="shared" si="241"/>
      </c>
      <c r="AE913" s="39">
        <f t="shared" si="242"/>
      </c>
      <c r="AF913" s="39"/>
      <c r="AX913" s="2">
        <v>-0.026119876705221715</v>
      </c>
      <c r="AY913" s="39">
        <f t="shared" si="245"/>
        <v>-0.1728856849298147</v>
      </c>
      <c r="BA913" s="2">
        <f t="shared" si="243"/>
        <v>-0.1609551276182338</v>
      </c>
      <c r="BB913" s="37">
        <f t="shared" si="246"/>
        <v>10</v>
      </c>
      <c r="BD913" s="37">
        <f t="shared" si="248"/>
        <v>20.93996359999991</v>
      </c>
      <c r="BE913" s="2">
        <f t="shared" si="247"/>
        <v>0.007554595937041682</v>
      </c>
    </row>
    <row r="914" spans="1:57" ht="12.75">
      <c r="A914" s="1"/>
      <c r="B914" s="62"/>
      <c r="N914" s="37">
        <f t="shared" si="244"/>
        <v>1</v>
      </c>
      <c r="V914" s="39">
        <f t="shared" si="233"/>
      </c>
      <c r="W914" s="39">
        <f t="shared" si="234"/>
      </c>
      <c r="X914" s="39">
        <f t="shared" si="235"/>
      </c>
      <c r="Y914" s="39">
        <f t="shared" si="236"/>
      </c>
      <c r="Z914" s="39">
        <f t="shared" si="237"/>
      </c>
      <c r="AA914" s="39">
        <f t="shared" si="238"/>
      </c>
      <c r="AB914" s="39">
        <f t="shared" si="239"/>
      </c>
      <c r="AC914" s="39">
        <f t="shared" si="240"/>
      </c>
      <c r="AD914" s="39">
        <f t="shared" si="241"/>
      </c>
      <c r="AE914" s="39">
        <f t="shared" si="242"/>
      </c>
      <c r="AF914" s="39"/>
      <c r="AX914" s="2">
        <v>0.028097476119266336</v>
      </c>
      <c r="AY914" s="39">
        <f t="shared" si="245"/>
        <v>-0.1599767914001747</v>
      </c>
      <c r="BA914" s="2">
        <f t="shared" si="243"/>
        <v>-0.1609551276182338</v>
      </c>
      <c r="BB914" s="37">
        <f t="shared" si="246"/>
        <v>10</v>
      </c>
      <c r="BD914" s="37">
        <f t="shared" si="248"/>
        <v>20.95511119999991</v>
      </c>
      <c r="BE914" s="2">
        <f t="shared" si="247"/>
        <v>0.007443507020012479</v>
      </c>
    </row>
    <row r="915" spans="1:57" ht="12.75">
      <c r="A915" s="1"/>
      <c r="B915" s="62"/>
      <c r="N915" s="37">
        <f t="shared" si="244"/>
        <v>1</v>
      </c>
      <c r="V915" s="39">
        <f t="shared" si="233"/>
      </c>
      <c r="W915" s="39">
        <f t="shared" si="234"/>
      </c>
      <c r="X915" s="39">
        <f t="shared" si="235"/>
      </c>
      <c r="Y915" s="39">
        <f t="shared" si="236"/>
      </c>
      <c r="Z915" s="39">
        <f t="shared" si="237"/>
      </c>
      <c r="AA915" s="39">
        <f t="shared" si="238"/>
      </c>
      <c r="AB915" s="39">
        <f t="shared" si="239"/>
      </c>
      <c r="AC915" s="39">
        <f t="shared" si="240"/>
      </c>
      <c r="AD915" s="39">
        <f t="shared" si="241"/>
      </c>
      <c r="AE915" s="39">
        <f t="shared" si="242"/>
      </c>
      <c r="AF915" s="39"/>
      <c r="AX915" s="2">
        <v>0.02225989562669759</v>
      </c>
      <c r="AY915" s="39">
        <f t="shared" si="245"/>
        <v>-0.16136669151745298</v>
      </c>
      <c r="BA915" s="2">
        <f t="shared" si="243"/>
        <v>-0.1609551276182338</v>
      </c>
      <c r="BB915" s="37">
        <f t="shared" si="246"/>
        <v>10</v>
      </c>
      <c r="BD915" s="37">
        <f t="shared" si="248"/>
        <v>20.970258799999907</v>
      </c>
      <c r="BE915" s="2">
        <f t="shared" si="247"/>
        <v>0.007333787623576067</v>
      </c>
    </row>
    <row r="916" spans="1:57" ht="12.75">
      <c r="A916" s="1"/>
      <c r="B916" s="62"/>
      <c r="N916" s="37">
        <f t="shared" si="244"/>
        <v>1</v>
      </c>
      <c r="V916" s="39">
        <f t="shared" si="233"/>
      </c>
      <c r="W916" s="39">
        <f t="shared" si="234"/>
      </c>
      <c r="X916" s="39">
        <f t="shared" si="235"/>
      </c>
      <c r="Y916" s="39">
        <f t="shared" si="236"/>
      </c>
      <c r="Z916" s="39">
        <f t="shared" si="237"/>
      </c>
      <c r="AA916" s="39">
        <f t="shared" si="238"/>
      </c>
      <c r="AB916" s="39">
        <f t="shared" si="239"/>
      </c>
      <c r="AC916" s="39">
        <f t="shared" si="240"/>
      </c>
      <c r="AD916" s="39">
        <f t="shared" si="241"/>
      </c>
      <c r="AE916" s="39">
        <f t="shared" si="242"/>
      </c>
      <c r="AF916" s="39"/>
      <c r="AX916" s="2">
        <v>0.004311349833674122</v>
      </c>
      <c r="AY916" s="39">
        <f t="shared" si="245"/>
        <v>-0.16564015480150618</v>
      </c>
      <c r="BA916" s="2">
        <f t="shared" si="243"/>
        <v>-0.1609551276182338</v>
      </c>
      <c r="BB916" s="37">
        <f t="shared" si="246"/>
        <v>10</v>
      </c>
      <c r="BD916" s="37">
        <f t="shared" si="248"/>
        <v>20.985406399999906</v>
      </c>
      <c r="BE916" s="2">
        <f t="shared" si="247"/>
        <v>0.00722542540204477</v>
      </c>
    </row>
    <row r="917" spans="1:57" ht="12.75">
      <c r="A917" s="1"/>
      <c r="B917" s="62"/>
      <c r="N917" s="37">
        <f t="shared" si="244"/>
        <v>1</v>
      </c>
      <c r="V917" s="39">
        <f t="shared" si="233"/>
      </c>
      <c r="W917" s="39">
        <f t="shared" si="234"/>
      </c>
      <c r="X917" s="39">
        <f t="shared" si="235"/>
      </c>
      <c r="Y917" s="39">
        <f t="shared" si="236"/>
      </c>
      <c r="Z917" s="39">
        <f t="shared" si="237"/>
      </c>
      <c r="AA917" s="39">
        <f t="shared" si="238"/>
      </c>
      <c r="AB917" s="39">
        <f t="shared" si="239"/>
      </c>
      <c r="AC917" s="39">
        <f t="shared" si="240"/>
      </c>
      <c r="AD917" s="39">
        <f t="shared" si="241"/>
      </c>
      <c r="AE917" s="39">
        <f t="shared" si="242"/>
      </c>
      <c r="AF917" s="39"/>
      <c r="AX917" s="2">
        <v>0.029619129001739554</v>
      </c>
      <c r="AY917" s="39">
        <f t="shared" si="245"/>
        <v>-0.15961449309482392</v>
      </c>
      <c r="BA917" s="2">
        <f t="shared" si="243"/>
        <v>-0.1609551276182338</v>
      </c>
      <c r="BB917" s="37">
        <f t="shared" si="246"/>
        <v>10</v>
      </c>
      <c r="BD917" s="37">
        <f t="shared" si="248"/>
        <v>21.000553999999905</v>
      </c>
      <c r="BE917" s="2">
        <f t="shared" si="247"/>
        <v>0.007118408046439557</v>
      </c>
    </row>
    <row r="918" spans="1:57" ht="12.75">
      <c r="A918" s="1"/>
      <c r="B918" s="62"/>
      <c r="N918" s="37">
        <f t="shared" si="244"/>
        <v>1</v>
      </c>
      <c r="V918" s="39">
        <f t="shared" si="233"/>
      </c>
      <c r="W918" s="39">
        <f t="shared" si="234"/>
      </c>
      <c r="X918" s="39">
        <f t="shared" si="235"/>
      </c>
      <c r="Y918" s="39">
        <f t="shared" si="236"/>
      </c>
      <c r="Z918" s="39">
        <f t="shared" si="237"/>
      </c>
      <c r="AA918" s="39">
        <f t="shared" si="238"/>
      </c>
      <c r="AB918" s="39">
        <f t="shared" si="239"/>
      </c>
      <c r="AC918" s="39">
        <f t="shared" si="240"/>
      </c>
      <c r="AD918" s="39">
        <f t="shared" si="241"/>
      </c>
      <c r="AE918" s="39">
        <f t="shared" si="242"/>
      </c>
      <c r="AF918" s="39"/>
      <c r="AX918" s="2">
        <v>-0.0059666737876522095</v>
      </c>
      <c r="AY918" s="39">
        <f t="shared" si="245"/>
        <v>-0.16808730328277435</v>
      </c>
      <c r="BA918" s="2">
        <f t="shared" si="243"/>
        <v>-0.1609551276182338</v>
      </c>
      <c r="BB918" s="37">
        <f t="shared" si="246"/>
        <v>10</v>
      </c>
      <c r="BD918" s="37">
        <f t="shared" si="248"/>
        <v>21.015701599999904</v>
      </c>
      <c r="BE918" s="2">
        <f t="shared" si="247"/>
        <v>0.007012723285706996</v>
      </c>
    </row>
    <row r="919" spans="1:57" ht="12.75">
      <c r="A919" s="1"/>
      <c r="B919" s="62"/>
      <c r="N919" s="37">
        <f t="shared" si="244"/>
        <v>1</v>
      </c>
      <c r="V919" s="39">
        <f t="shared" si="233"/>
      </c>
      <c r="W919" s="39">
        <f t="shared" si="234"/>
      </c>
      <c r="X919" s="39">
        <f t="shared" si="235"/>
      </c>
      <c r="Y919" s="39">
        <f t="shared" si="236"/>
      </c>
      <c r="Z919" s="39">
        <f t="shared" si="237"/>
      </c>
      <c r="AA919" s="39">
        <f t="shared" si="238"/>
      </c>
      <c r="AB919" s="39">
        <f t="shared" si="239"/>
      </c>
      <c r="AC919" s="39">
        <f t="shared" si="240"/>
      </c>
      <c r="AD919" s="39">
        <f t="shared" si="241"/>
      </c>
      <c r="AE919" s="39">
        <f t="shared" si="242"/>
      </c>
      <c r="AF919" s="39"/>
      <c r="AX919" s="2">
        <v>0.02557237464522233</v>
      </c>
      <c r="AY919" s="39">
        <f t="shared" si="245"/>
        <v>-0.16057800603685185</v>
      </c>
      <c r="BA919" s="2">
        <f t="shared" si="243"/>
        <v>-0.1609551276182338</v>
      </c>
      <c r="BB919" s="37">
        <f t="shared" si="246"/>
        <v>10</v>
      </c>
      <c r="BD919" s="37">
        <f t="shared" si="248"/>
        <v>21.030849199999903</v>
      </c>
      <c r="BE919" s="2">
        <f t="shared" si="247"/>
        <v>0.006908358887911363</v>
      </c>
    </row>
    <row r="920" spans="1:57" ht="12.75">
      <c r="A920" s="1"/>
      <c r="B920" s="62"/>
      <c r="N920" s="37">
        <f t="shared" si="244"/>
        <v>1</v>
      </c>
      <c r="V920" s="39">
        <f t="shared" si="233"/>
      </c>
      <c r="W920" s="39">
        <f t="shared" si="234"/>
      </c>
      <c r="X920" s="39">
        <f t="shared" si="235"/>
      </c>
      <c r="Y920" s="39">
        <f t="shared" si="236"/>
      </c>
      <c r="Z920" s="39">
        <f t="shared" si="237"/>
      </c>
      <c r="AA920" s="39">
        <f t="shared" si="238"/>
      </c>
      <c r="AB920" s="39">
        <f t="shared" si="239"/>
      </c>
      <c r="AC920" s="39">
        <f t="shared" si="240"/>
      </c>
      <c r="AD920" s="39">
        <f t="shared" si="241"/>
      </c>
      <c r="AE920" s="39">
        <f t="shared" si="242"/>
      </c>
      <c r="AF920" s="39"/>
      <c r="AX920" s="2">
        <v>-0.01076784569841609</v>
      </c>
      <c r="AY920" s="39">
        <f t="shared" si="245"/>
        <v>-0.16923043945200386</v>
      </c>
      <c r="BA920" s="2">
        <f t="shared" si="243"/>
        <v>-0.1609551276182338</v>
      </c>
      <c r="BB920" s="37">
        <f t="shared" si="246"/>
        <v>10</v>
      </c>
      <c r="BD920" s="37">
        <f t="shared" si="248"/>
        <v>21.0459967999999</v>
      </c>
      <c r="BE920" s="2">
        <f t="shared" si="247"/>
        <v>0.006805302661402175</v>
      </c>
    </row>
    <row r="921" spans="1:57" ht="12.75">
      <c r="A921" s="1"/>
      <c r="B921" s="62"/>
      <c r="N921" s="37">
        <f t="shared" si="244"/>
        <v>1</v>
      </c>
      <c r="V921" s="39">
        <f t="shared" si="233"/>
      </c>
      <c r="W921" s="39">
        <f t="shared" si="234"/>
      </c>
      <c r="X921" s="39">
        <f t="shared" si="235"/>
      </c>
      <c r="Y921" s="39">
        <f t="shared" si="236"/>
      </c>
      <c r="Z921" s="39">
        <f t="shared" si="237"/>
      </c>
      <c r="AA921" s="39">
        <f t="shared" si="238"/>
      </c>
      <c r="AB921" s="39">
        <f t="shared" si="239"/>
      </c>
      <c r="AC921" s="39">
        <f t="shared" si="240"/>
      </c>
      <c r="AD921" s="39">
        <f t="shared" si="241"/>
      </c>
      <c r="AE921" s="39">
        <f t="shared" si="242"/>
      </c>
      <c r="AF921" s="39"/>
      <c r="AX921" s="2">
        <v>-0.02445722830896939</v>
      </c>
      <c r="AY921" s="39">
        <f t="shared" si="245"/>
        <v>-0.17248981626404036</v>
      </c>
      <c r="BA921" s="2">
        <f t="shared" si="243"/>
        <v>-0.1609551276182338</v>
      </c>
      <c r="BB921" s="37">
        <f t="shared" si="246"/>
        <v>10</v>
      </c>
      <c r="BD921" s="37">
        <f t="shared" si="248"/>
        <v>21.0611443999999</v>
      </c>
      <c r="BE921" s="2">
        <f t="shared" si="247"/>
        <v>0.006703542455957063</v>
      </c>
    </row>
    <row r="922" spans="1:57" ht="12.75">
      <c r="A922" s="1"/>
      <c r="B922" s="62"/>
      <c r="N922" s="37">
        <f t="shared" si="244"/>
        <v>1</v>
      </c>
      <c r="V922" s="39">
        <f t="shared" si="233"/>
      </c>
      <c r="W922" s="39">
        <f t="shared" si="234"/>
      </c>
      <c r="X922" s="39">
        <f t="shared" si="235"/>
      </c>
      <c r="Y922" s="39">
        <f t="shared" si="236"/>
      </c>
      <c r="Z922" s="39">
        <f t="shared" si="237"/>
      </c>
      <c r="AA922" s="39">
        <f t="shared" si="238"/>
      </c>
      <c r="AB922" s="39">
        <f t="shared" si="239"/>
      </c>
      <c r="AC922" s="39">
        <f t="shared" si="240"/>
      </c>
      <c r="AD922" s="39">
        <f t="shared" si="241"/>
      </c>
      <c r="AE922" s="39">
        <f t="shared" si="242"/>
      </c>
      <c r="AF922" s="39"/>
      <c r="AX922" s="2">
        <v>0.018376110110782183</v>
      </c>
      <c r="AY922" s="39">
        <f t="shared" si="245"/>
        <v>-0.16229140235457568</v>
      </c>
      <c r="BA922" s="2">
        <f t="shared" si="243"/>
        <v>-0.1609551276182338</v>
      </c>
      <c r="BB922" s="37">
        <f t="shared" si="246"/>
        <v>10</v>
      </c>
      <c r="BD922" s="37">
        <f t="shared" si="248"/>
        <v>21.0762919999999</v>
      </c>
      <c r="BE922" s="2">
        <f t="shared" si="247"/>
        <v>0.006603066163900313</v>
      </c>
    </row>
    <row r="923" spans="1:57" ht="12.75">
      <c r="A923" s="1"/>
      <c r="B923" s="62"/>
      <c r="N923" s="37">
        <f t="shared" si="244"/>
        <v>1</v>
      </c>
      <c r="V923" s="39">
        <f t="shared" si="233"/>
      </c>
      <c r="W923" s="39">
        <f t="shared" si="234"/>
      </c>
      <c r="X923" s="39">
        <f t="shared" si="235"/>
      </c>
      <c r="Y923" s="39">
        <f t="shared" si="236"/>
      </c>
      <c r="Z923" s="39">
        <f t="shared" si="237"/>
      </c>
      <c r="AA923" s="39">
        <f t="shared" si="238"/>
      </c>
      <c r="AB923" s="39">
        <f t="shared" si="239"/>
      </c>
      <c r="AC923" s="39">
        <f t="shared" si="240"/>
      </c>
      <c r="AD923" s="39">
        <f t="shared" si="241"/>
      </c>
      <c r="AE923" s="39">
        <f t="shared" si="242"/>
      </c>
      <c r="AF923" s="39"/>
      <c r="AX923" s="2">
        <v>-0.006336558122501296</v>
      </c>
      <c r="AY923" s="39">
        <f t="shared" si="245"/>
        <v>-0.16817537098154794</v>
      </c>
      <c r="BA923" s="2">
        <f t="shared" si="243"/>
        <v>-0.1609551276182338</v>
      </c>
      <c r="BB923" s="37">
        <f t="shared" si="246"/>
        <v>10</v>
      </c>
      <c r="BD923" s="37">
        <f t="shared" si="248"/>
        <v>21.091439599999898</v>
      </c>
      <c r="BE923" s="2">
        <f t="shared" si="247"/>
        <v>0.006503861721197052</v>
      </c>
    </row>
    <row r="924" spans="1:57" ht="12.75">
      <c r="A924" s="1"/>
      <c r="B924" s="62"/>
      <c r="N924" s="37">
        <f t="shared" si="244"/>
        <v>1</v>
      </c>
      <c r="V924" s="39">
        <f t="shared" si="233"/>
      </c>
      <c r="W924" s="39">
        <f t="shared" si="234"/>
      </c>
      <c r="X924" s="39">
        <f t="shared" si="235"/>
      </c>
      <c r="Y924" s="39">
        <f t="shared" si="236"/>
      </c>
      <c r="Z924" s="39">
        <f t="shared" si="237"/>
      </c>
      <c r="AA924" s="39">
        <f t="shared" si="238"/>
      </c>
      <c r="AB924" s="39">
        <f t="shared" si="239"/>
      </c>
      <c r="AC924" s="39">
        <f t="shared" si="240"/>
      </c>
      <c r="AD924" s="39">
        <f t="shared" si="241"/>
      </c>
      <c r="AE924" s="39">
        <f t="shared" si="242"/>
      </c>
      <c r="AF924" s="39"/>
      <c r="AX924" s="2">
        <v>-0.0007718131046479705</v>
      </c>
      <c r="AY924" s="39">
        <f t="shared" si="245"/>
        <v>-0.16685043169158287</v>
      </c>
      <c r="BA924" s="2">
        <f t="shared" si="243"/>
        <v>-0.1609551276182338</v>
      </c>
      <c r="BB924" s="37">
        <f t="shared" si="246"/>
        <v>10</v>
      </c>
      <c r="BD924" s="37">
        <f t="shared" si="248"/>
        <v>21.106587199999897</v>
      </c>
      <c r="BE924" s="2">
        <f t="shared" si="247"/>
        <v>0.0064059171085232725</v>
      </c>
    </row>
    <row r="925" spans="1:57" ht="12.75">
      <c r="A925" s="1"/>
      <c r="B925" s="62"/>
      <c r="N925" s="37">
        <f t="shared" si="244"/>
        <v>1</v>
      </c>
      <c r="V925" s="39">
        <f t="shared" si="233"/>
      </c>
      <c r="W925" s="39">
        <f t="shared" si="234"/>
      </c>
      <c r="X925" s="39">
        <f t="shared" si="235"/>
      </c>
      <c r="Y925" s="39">
        <f t="shared" si="236"/>
      </c>
      <c r="Z925" s="39">
        <f t="shared" si="237"/>
      </c>
      <c r="AA925" s="39">
        <f t="shared" si="238"/>
      </c>
      <c r="AB925" s="39">
        <f t="shared" si="239"/>
      </c>
      <c r="AC925" s="39">
        <f t="shared" si="240"/>
      </c>
      <c r="AD925" s="39">
        <f t="shared" si="241"/>
      </c>
      <c r="AE925" s="39">
        <f t="shared" si="242"/>
      </c>
      <c r="AF925" s="39"/>
      <c r="AX925" s="2">
        <v>0.029904782250434893</v>
      </c>
      <c r="AY925" s="39">
        <f t="shared" si="245"/>
        <v>-0.15954648041656314</v>
      </c>
      <c r="BA925" s="2">
        <f t="shared" si="243"/>
        <v>-0.1609551276182338</v>
      </c>
      <c r="BB925" s="37">
        <f t="shared" si="246"/>
        <v>10</v>
      </c>
      <c r="BD925" s="37">
        <f t="shared" si="248"/>
        <v>21.121734799999896</v>
      </c>
      <c r="BE925" s="2">
        <f t="shared" si="247"/>
        <v>0.006309220352311781</v>
      </c>
    </row>
    <row r="926" spans="1:57" ht="12.75">
      <c r="A926" s="1"/>
      <c r="B926" s="62"/>
      <c r="N926" s="37">
        <f t="shared" si="244"/>
        <v>1</v>
      </c>
      <c r="V926" s="39">
        <f t="shared" si="233"/>
      </c>
      <c r="W926" s="39">
        <f t="shared" si="234"/>
      </c>
      <c r="X926" s="39">
        <f t="shared" si="235"/>
      </c>
      <c r="Y926" s="39">
        <f t="shared" si="236"/>
      </c>
      <c r="Z926" s="39">
        <f t="shared" si="237"/>
      </c>
      <c r="AA926" s="39">
        <f t="shared" si="238"/>
      </c>
      <c r="AB926" s="39">
        <f t="shared" si="239"/>
      </c>
      <c r="AC926" s="39">
        <f t="shared" si="240"/>
      </c>
      <c r="AD926" s="39">
        <f t="shared" si="241"/>
      </c>
      <c r="AE926" s="39">
        <f t="shared" si="242"/>
      </c>
      <c r="AF926" s="39"/>
      <c r="AX926" s="2">
        <v>0.000815759758293403</v>
      </c>
      <c r="AY926" s="39">
        <f t="shared" si="245"/>
        <v>-0.1664724381527873</v>
      </c>
      <c r="BA926" s="2">
        <f t="shared" si="243"/>
        <v>-0.1609551276182338</v>
      </c>
      <c r="BB926" s="37">
        <f t="shared" si="246"/>
        <v>10</v>
      </c>
      <c r="BD926" s="37">
        <f t="shared" si="248"/>
        <v>21.136882399999894</v>
      </c>
      <c r="BE926" s="2">
        <f t="shared" si="247"/>
        <v>0.006213759525774289</v>
      </c>
    </row>
    <row r="927" spans="1:57" ht="12.75">
      <c r="A927" s="1"/>
      <c r="B927" s="62"/>
      <c r="N927" s="37">
        <f t="shared" si="244"/>
        <v>1</v>
      </c>
      <c r="V927" s="39">
        <f t="shared" si="233"/>
      </c>
      <c r="W927" s="39">
        <f t="shared" si="234"/>
      </c>
      <c r="X927" s="39">
        <f t="shared" si="235"/>
      </c>
      <c r="Y927" s="39">
        <f t="shared" si="236"/>
      </c>
      <c r="Z927" s="39">
        <f t="shared" si="237"/>
      </c>
      <c r="AA927" s="39">
        <f t="shared" si="238"/>
      </c>
      <c r="AB927" s="39">
        <f t="shared" si="239"/>
      </c>
      <c r="AC927" s="39">
        <f t="shared" si="240"/>
      </c>
      <c r="AD927" s="39">
        <f t="shared" si="241"/>
      </c>
      <c r="AE927" s="39">
        <f t="shared" si="242"/>
      </c>
      <c r="AF927" s="39"/>
      <c r="AX927" s="2">
        <v>-0.02588183233130894</v>
      </c>
      <c r="AY927" s="39">
        <f t="shared" si="245"/>
        <v>-0.17282900769793072</v>
      </c>
      <c r="BA927" s="2">
        <f t="shared" si="243"/>
        <v>-0.1609551276182338</v>
      </c>
      <c r="BB927" s="37">
        <f t="shared" si="246"/>
        <v>10</v>
      </c>
      <c r="BD927" s="37">
        <f t="shared" si="248"/>
        <v>21.152029999999893</v>
      </c>
      <c r="BE927" s="2">
        <f t="shared" si="247"/>
        <v>0.006119522749899715</v>
      </c>
    </row>
    <row r="928" spans="1:57" ht="12.75">
      <c r="A928" s="1"/>
      <c r="B928" s="62"/>
      <c r="N928" s="37">
        <f t="shared" si="244"/>
        <v>1</v>
      </c>
      <c r="V928" s="39">
        <f t="shared" si="233"/>
      </c>
      <c r="W928" s="39">
        <f t="shared" si="234"/>
      </c>
      <c r="X928" s="39">
        <f t="shared" si="235"/>
      </c>
      <c r="Y928" s="39">
        <f t="shared" si="236"/>
      </c>
      <c r="Z928" s="39">
        <f t="shared" si="237"/>
      </c>
      <c r="AA928" s="39">
        <f t="shared" si="238"/>
      </c>
      <c r="AB928" s="39">
        <f t="shared" si="239"/>
      </c>
      <c r="AC928" s="39">
        <f t="shared" si="240"/>
      </c>
      <c r="AD928" s="39">
        <f t="shared" si="241"/>
      </c>
      <c r="AE928" s="39">
        <f t="shared" si="242"/>
      </c>
      <c r="AF928" s="39"/>
      <c r="AX928" s="2">
        <v>0.021525620288705097</v>
      </c>
      <c r="AY928" s="39">
        <f t="shared" si="245"/>
        <v>-0.16154151897887975</v>
      </c>
      <c r="BA928" s="2">
        <f t="shared" si="243"/>
        <v>-0.1609551276182338</v>
      </c>
      <c r="BB928" s="37">
        <f t="shared" si="246"/>
        <v>10</v>
      </c>
      <c r="BD928" s="37">
        <f t="shared" si="248"/>
        <v>21.167177599999892</v>
      </c>
      <c r="BE928" s="2">
        <f t="shared" si="247"/>
        <v>0.006026498194428856</v>
      </c>
    </row>
    <row r="929" spans="1:57" ht="12.75">
      <c r="A929" s="1"/>
      <c r="B929" s="62"/>
      <c r="N929" s="37">
        <f t="shared" si="244"/>
        <v>1</v>
      </c>
      <c r="V929" s="39">
        <f t="shared" si="233"/>
      </c>
      <c r="W929" s="39">
        <f t="shared" si="234"/>
      </c>
      <c r="X929" s="39">
        <f t="shared" si="235"/>
      </c>
      <c r="Y929" s="39">
        <f t="shared" si="236"/>
      </c>
      <c r="Z929" s="39">
        <f t="shared" si="237"/>
      </c>
      <c r="AA929" s="39">
        <f t="shared" si="238"/>
      </c>
      <c r="AB929" s="39">
        <f t="shared" si="239"/>
      </c>
      <c r="AC929" s="39">
        <f t="shared" si="240"/>
      </c>
      <c r="AD929" s="39">
        <f t="shared" si="241"/>
      </c>
      <c r="AE929" s="39">
        <f t="shared" si="242"/>
      </c>
      <c r="AF929" s="39"/>
      <c r="AX929" s="2">
        <v>-0.008956877346110413</v>
      </c>
      <c r="AY929" s="39">
        <f t="shared" si="245"/>
        <v>-0.16879925651097868</v>
      </c>
      <c r="BA929" s="2">
        <f t="shared" si="243"/>
        <v>-0.1609551276182338</v>
      </c>
      <c r="BB929" s="37">
        <f t="shared" si="246"/>
        <v>10</v>
      </c>
      <c r="BD929" s="37">
        <f t="shared" si="248"/>
        <v>21.18232519999989</v>
      </c>
      <c r="BE929" s="2">
        <f t="shared" si="247"/>
        <v>0.005934674078805585</v>
      </c>
    </row>
    <row r="930" spans="1:57" ht="12.75">
      <c r="A930" s="1"/>
      <c r="B930" s="62"/>
      <c r="N930" s="37">
        <f t="shared" si="244"/>
        <v>1</v>
      </c>
      <c r="V930" s="39">
        <f t="shared" si="233"/>
      </c>
      <c r="W930" s="39">
        <f t="shared" si="234"/>
      </c>
      <c r="X930" s="39">
        <f t="shared" si="235"/>
      </c>
      <c r="Y930" s="39">
        <f t="shared" si="236"/>
      </c>
      <c r="Z930" s="39">
        <f t="shared" si="237"/>
      </c>
      <c r="AA930" s="39">
        <f t="shared" si="238"/>
      </c>
      <c r="AB930" s="39">
        <f t="shared" si="239"/>
      </c>
      <c r="AC930" s="39">
        <f t="shared" si="240"/>
      </c>
      <c r="AD930" s="39">
        <f t="shared" si="241"/>
      </c>
      <c r="AE930" s="39">
        <f t="shared" si="242"/>
      </c>
      <c r="AF930" s="39"/>
      <c r="AX930" s="2">
        <v>-0.02377056184575945</v>
      </c>
      <c r="AY930" s="39">
        <f t="shared" si="245"/>
        <v>-0.17232632424899036</v>
      </c>
      <c r="BA930" s="2">
        <f t="shared" si="243"/>
        <v>-0.1609551276182338</v>
      </c>
      <c r="BB930" s="37">
        <f t="shared" si="246"/>
        <v>10</v>
      </c>
      <c r="BD930" s="37">
        <f t="shared" si="248"/>
        <v>21.19747279999989</v>
      </c>
      <c r="BE930" s="2">
        <f t="shared" si="247"/>
        <v>0.005844038673104762</v>
      </c>
    </row>
    <row r="931" spans="1:57" ht="12.75">
      <c r="A931" s="1"/>
      <c r="B931" s="62"/>
      <c r="N931" s="37">
        <f t="shared" si="244"/>
        <v>1</v>
      </c>
      <c r="V931" s="39">
        <f t="shared" si="233"/>
      </c>
      <c r="W931" s="39">
        <f t="shared" si="234"/>
      </c>
      <c r="X931" s="39">
        <f t="shared" si="235"/>
      </c>
      <c r="Y931" s="39">
        <f t="shared" si="236"/>
      </c>
      <c r="Z931" s="39">
        <f t="shared" si="237"/>
      </c>
      <c r="AA931" s="39">
        <f t="shared" si="238"/>
      </c>
      <c r="AB931" s="39">
        <f t="shared" si="239"/>
      </c>
      <c r="AC931" s="39">
        <f t="shared" si="240"/>
      </c>
      <c r="AD931" s="39">
        <f t="shared" si="241"/>
      </c>
      <c r="AE931" s="39">
        <f t="shared" si="242"/>
      </c>
      <c r="AF931" s="39"/>
      <c r="AX931" s="2">
        <v>-0.017423932615131074</v>
      </c>
      <c r="AY931" s="39">
        <f t="shared" si="245"/>
        <v>-0.1708152220512217</v>
      </c>
      <c r="BA931" s="2">
        <f t="shared" si="243"/>
        <v>-0.1609551276182338</v>
      </c>
      <c r="BB931" s="37">
        <f t="shared" si="246"/>
        <v>10</v>
      </c>
      <c r="BD931" s="37">
        <f t="shared" si="248"/>
        <v>21.21262039999989</v>
      </c>
      <c r="BE931" s="2">
        <f t="shared" si="247"/>
        <v>0.005754580298936942</v>
      </c>
    </row>
    <row r="932" spans="1:57" ht="12.75">
      <c r="A932" s="1"/>
      <c r="B932" s="62"/>
      <c r="N932" s="37">
        <f t="shared" si="244"/>
        <v>1</v>
      </c>
      <c r="V932" s="39">
        <f t="shared" si="233"/>
      </c>
      <c r="W932" s="39">
        <f t="shared" si="234"/>
      </c>
      <c r="X932" s="39">
        <f t="shared" si="235"/>
      </c>
      <c r="Y932" s="39">
        <f t="shared" si="236"/>
      </c>
      <c r="Z932" s="39">
        <f t="shared" si="237"/>
      </c>
      <c r="AA932" s="39">
        <f t="shared" si="238"/>
      </c>
      <c r="AB932" s="39">
        <f t="shared" si="239"/>
      </c>
      <c r="AC932" s="39">
        <f t="shared" si="240"/>
      </c>
      <c r="AD932" s="39">
        <f t="shared" si="241"/>
      </c>
      <c r="AE932" s="39">
        <f t="shared" si="242"/>
      </c>
      <c r="AF932" s="39"/>
      <c r="AX932" s="2">
        <v>-0.021576891384624774</v>
      </c>
      <c r="AY932" s="39">
        <f t="shared" si="245"/>
        <v>-0.17180402175824402</v>
      </c>
      <c r="BA932" s="2">
        <f t="shared" si="243"/>
        <v>-0.1609551276182338</v>
      </c>
      <c r="BB932" s="37">
        <f t="shared" si="246"/>
        <v>10</v>
      </c>
      <c r="BD932" s="37">
        <f t="shared" si="248"/>
        <v>21.227767999999887</v>
      </c>
      <c r="BE932" s="2">
        <f t="shared" si="247"/>
        <v>0.005666287330330085</v>
      </c>
    </row>
    <row r="933" spans="1:57" ht="12.75">
      <c r="A933" s="1"/>
      <c r="B933" s="62"/>
      <c r="N933" s="37">
        <f t="shared" si="244"/>
        <v>1</v>
      </c>
      <c r="V933" s="39">
        <f t="shared" si="233"/>
      </c>
      <c r="W933" s="39">
        <f t="shared" si="234"/>
      </c>
      <c r="X933" s="39">
        <f t="shared" si="235"/>
      </c>
      <c r="Y933" s="39">
        <f t="shared" si="236"/>
      </c>
      <c r="Z933" s="39">
        <f t="shared" si="237"/>
      </c>
      <c r="AA933" s="39">
        <f t="shared" si="238"/>
      </c>
      <c r="AB933" s="39">
        <f t="shared" si="239"/>
      </c>
      <c r="AC933" s="39">
        <f t="shared" si="240"/>
      </c>
      <c r="AD933" s="39">
        <f t="shared" si="241"/>
      </c>
      <c r="AE933" s="39">
        <f t="shared" si="242"/>
      </c>
      <c r="AF933" s="39"/>
      <c r="AX933" s="2">
        <v>-0.025565050202948088</v>
      </c>
      <c r="AY933" s="39">
        <f t="shared" si="245"/>
        <v>-0.17275358338165434</v>
      </c>
      <c r="BA933" s="2">
        <f t="shared" si="243"/>
        <v>-0.1609551276182338</v>
      </c>
      <c r="BB933" s="37">
        <f t="shared" si="246"/>
        <v>10</v>
      </c>
      <c r="BD933" s="37">
        <f t="shared" si="248"/>
        <v>21.242915599999886</v>
      </c>
      <c r="BE933" s="2">
        <f t="shared" si="247"/>
        <v>0.00557914819458844</v>
      </c>
    </row>
    <row r="934" spans="1:57" ht="12.75">
      <c r="A934" s="1"/>
      <c r="B934" s="62"/>
      <c r="N934" s="37">
        <f t="shared" si="244"/>
        <v>1</v>
      </c>
      <c r="V934" s="39">
        <f t="shared" si="233"/>
      </c>
      <c r="W934" s="39">
        <f t="shared" si="234"/>
      </c>
      <c r="X934" s="39">
        <f t="shared" si="235"/>
      </c>
      <c r="Y934" s="39">
        <f t="shared" si="236"/>
      </c>
      <c r="Z934" s="39">
        <f t="shared" si="237"/>
      </c>
      <c r="AA934" s="39">
        <f t="shared" si="238"/>
      </c>
      <c r="AB934" s="39">
        <f t="shared" si="239"/>
      </c>
      <c r="AC934" s="39">
        <f t="shared" si="240"/>
      </c>
      <c r="AD934" s="39">
        <f t="shared" si="241"/>
      </c>
      <c r="AE934" s="39">
        <f t="shared" si="242"/>
      </c>
      <c r="AF934" s="39"/>
      <c r="AX934" s="2">
        <v>-0.01891079439680166</v>
      </c>
      <c r="AY934" s="39">
        <f t="shared" si="245"/>
        <v>-0.17116923676114326</v>
      </c>
      <c r="BA934" s="2">
        <f t="shared" si="243"/>
        <v>-0.1609551276182338</v>
      </c>
      <c r="BB934" s="37">
        <f t="shared" si="246"/>
        <v>10</v>
      </c>
      <c r="BD934" s="37">
        <f t="shared" si="248"/>
        <v>21.258063199999885</v>
      </c>
      <c r="BE934" s="2">
        <f t="shared" si="247"/>
        <v>0.0054931513731287344</v>
      </c>
    </row>
    <row r="935" spans="1:57" ht="12.75">
      <c r="A935" s="1"/>
      <c r="B935" s="62"/>
      <c r="N935" s="37">
        <f t="shared" si="244"/>
        <v>1</v>
      </c>
      <c r="V935" s="39">
        <f t="shared" si="233"/>
      </c>
      <c r="W935" s="39">
        <f t="shared" si="234"/>
      </c>
      <c r="X935" s="39">
        <f t="shared" si="235"/>
      </c>
      <c r="Y935" s="39">
        <f t="shared" si="236"/>
      </c>
      <c r="Z935" s="39">
        <f t="shared" si="237"/>
      </c>
      <c r="AA935" s="39">
        <f t="shared" si="238"/>
      </c>
      <c r="AB935" s="39">
        <f t="shared" si="239"/>
      </c>
      <c r="AC935" s="39">
        <f t="shared" si="240"/>
      </c>
      <c r="AD935" s="39">
        <f t="shared" si="241"/>
      </c>
      <c r="AE935" s="39">
        <f t="shared" si="242"/>
      </c>
      <c r="AF935" s="39"/>
      <c r="AX935" s="2">
        <v>-0.009022797326578569</v>
      </c>
      <c r="AY935" s="39">
        <f t="shared" si="245"/>
        <v>-0.16881495174442349</v>
      </c>
      <c r="BA935" s="2">
        <f t="shared" si="243"/>
        <v>-0.1609551276182338</v>
      </c>
      <c r="BB935" s="37">
        <f t="shared" si="246"/>
        <v>10</v>
      </c>
      <c r="BD935" s="37">
        <f t="shared" si="248"/>
        <v>21.273210799999884</v>
      </c>
      <c r="BE935" s="2">
        <f t="shared" si="247"/>
        <v>0.0054082854022938585</v>
      </c>
    </row>
    <row r="936" spans="1:57" ht="12.75">
      <c r="A936" s="1"/>
      <c r="B936" s="62"/>
      <c r="N936" s="37">
        <f t="shared" si="244"/>
        <v>1</v>
      </c>
      <c r="V936" s="39">
        <f t="shared" si="233"/>
      </c>
      <c r="W936" s="39">
        <f t="shared" si="234"/>
      </c>
      <c r="X936" s="39">
        <f t="shared" si="235"/>
      </c>
      <c r="Y936" s="39">
        <f t="shared" si="236"/>
      </c>
      <c r="Z936" s="39">
        <f t="shared" si="237"/>
      </c>
      <c r="AA936" s="39">
        <f t="shared" si="238"/>
      </c>
      <c r="AB936" s="39">
        <f t="shared" si="239"/>
      </c>
      <c r="AC936" s="39">
        <f t="shared" si="240"/>
      </c>
      <c r="AD936" s="39">
        <f t="shared" si="241"/>
      </c>
      <c r="AE936" s="39">
        <f t="shared" si="242"/>
      </c>
      <c r="AF936" s="39"/>
      <c r="AX936" s="2">
        <v>-0.01997833185827204</v>
      </c>
      <c r="AY936" s="39">
        <f t="shared" si="245"/>
        <v>-0.17142341234720765</v>
      </c>
      <c r="BA936" s="2">
        <f t="shared" si="243"/>
        <v>-0.1609551276182338</v>
      </c>
      <c r="BB936" s="37">
        <f t="shared" si="246"/>
        <v>10</v>
      </c>
      <c r="BD936" s="37">
        <f t="shared" si="248"/>
        <v>21.288358399999883</v>
      </c>
      <c r="BE936" s="2">
        <f t="shared" si="247"/>
        <v>0.00532453887414421</v>
      </c>
    </row>
    <row r="937" spans="1:57" ht="12.75">
      <c r="A937" s="1"/>
      <c r="B937" s="62"/>
      <c r="N937" s="37">
        <f t="shared" si="244"/>
        <v>1</v>
      </c>
      <c r="V937" s="39">
        <f t="shared" si="233"/>
      </c>
      <c r="W937" s="39">
        <f t="shared" si="234"/>
      </c>
      <c r="X937" s="39">
        <f t="shared" si="235"/>
      </c>
      <c r="Y937" s="39">
        <f t="shared" si="236"/>
      </c>
      <c r="Z937" s="39">
        <f t="shared" si="237"/>
      </c>
      <c r="AA937" s="39">
        <f t="shared" si="238"/>
      </c>
      <c r="AB937" s="39">
        <f t="shared" si="239"/>
      </c>
      <c r="AC937" s="39">
        <f t="shared" si="240"/>
      </c>
      <c r="AD937" s="39">
        <f t="shared" si="241"/>
      </c>
      <c r="AE937" s="39">
        <f t="shared" si="242"/>
      </c>
      <c r="AF937" s="39"/>
      <c r="AX937" s="2">
        <v>0.022007202368236334</v>
      </c>
      <c r="AY937" s="39">
        <f t="shared" si="245"/>
        <v>-0.16142685657899136</v>
      </c>
      <c r="BA937" s="2">
        <f t="shared" si="243"/>
        <v>-0.1609551276182338</v>
      </c>
      <c r="BB937" s="37">
        <f t="shared" si="246"/>
        <v>10</v>
      </c>
      <c r="BD937" s="37">
        <f t="shared" si="248"/>
        <v>21.30350599999988</v>
      </c>
      <c r="BE937" s="2">
        <f t="shared" si="247"/>
        <v>0.00524190043722688</v>
      </c>
    </row>
    <row r="938" spans="1:57" ht="12.75">
      <c r="A938" s="1"/>
      <c r="B938" s="62"/>
      <c r="N938" s="37">
        <f t="shared" si="244"/>
        <v>1</v>
      </c>
      <c r="V938" s="39">
        <f t="shared" si="233"/>
      </c>
      <c r="W938" s="39">
        <f t="shared" si="234"/>
      </c>
      <c r="X938" s="39">
        <f t="shared" si="235"/>
      </c>
      <c r="Y938" s="39">
        <f t="shared" si="236"/>
      </c>
      <c r="Z938" s="39">
        <f t="shared" si="237"/>
      </c>
      <c r="AA938" s="39">
        <f t="shared" si="238"/>
      </c>
      <c r="AB938" s="39">
        <f t="shared" si="239"/>
      </c>
      <c r="AC938" s="39">
        <f t="shared" si="240"/>
      </c>
      <c r="AD938" s="39">
        <f t="shared" si="241"/>
      </c>
      <c r="AE938" s="39">
        <f t="shared" si="242"/>
      </c>
      <c r="AF938" s="39"/>
      <c r="AX938" s="2">
        <v>0.0029599902340769688</v>
      </c>
      <c r="AY938" s="39">
        <f t="shared" si="245"/>
        <v>-0.16596190708712455</v>
      </c>
      <c r="BA938" s="2">
        <f t="shared" si="243"/>
        <v>-0.1609551276182338</v>
      </c>
      <c r="BB938" s="37">
        <f t="shared" si="246"/>
        <v>10</v>
      </c>
      <c r="BD938" s="37">
        <f t="shared" si="248"/>
        <v>21.31865359999988</v>
      </c>
      <c r="BE938" s="2">
        <f t="shared" si="247"/>
        <v>0.005160358797322852</v>
      </c>
    </row>
    <row r="939" spans="1:57" ht="12.75">
      <c r="A939" s="1"/>
      <c r="B939" s="62"/>
      <c r="N939" s="37">
        <f t="shared" si="244"/>
        <v>1</v>
      </c>
      <c r="V939" s="39">
        <f t="shared" si="233"/>
      </c>
      <c r="W939" s="39">
        <f t="shared" si="234"/>
      </c>
      <c r="X939" s="39">
        <f t="shared" si="235"/>
      </c>
      <c r="Y939" s="39">
        <f t="shared" si="236"/>
      </c>
      <c r="Z939" s="39">
        <f t="shared" si="237"/>
      </c>
      <c r="AA939" s="39">
        <f t="shared" si="238"/>
      </c>
      <c r="AB939" s="39">
        <f t="shared" si="239"/>
      </c>
      <c r="AC939" s="39">
        <f t="shared" si="240"/>
      </c>
      <c r="AD939" s="39">
        <f t="shared" si="241"/>
      </c>
      <c r="AE939" s="39">
        <f t="shared" si="242"/>
      </c>
      <c r="AF939" s="39"/>
      <c r="AX939" s="2">
        <v>0.026577654347361673</v>
      </c>
      <c r="AY939" s="39">
        <f t="shared" si="245"/>
        <v>-0.16033865372681866</v>
      </c>
      <c r="BA939" s="2">
        <f t="shared" si="243"/>
        <v>-0.1609551276182338</v>
      </c>
      <c r="BB939" s="37">
        <f t="shared" si="246"/>
        <v>10</v>
      </c>
      <c r="BD939" s="37">
        <f t="shared" si="248"/>
        <v>21.33380119999988</v>
      </c>
      <c r="BE939" s="2">
        <f t="shared" si="247"/>
        <v>0.0050799027181724025</v>
      </c>
    </row>
    <row r="940" spans="1:57" ht="12.75">
      <c r="A940" s="1"/>
      <c r="B940" s="62"/>
      <c r="N940" s="37">
        <f t="shared" si="244"/>
        <v>1</v>
      </c>
      <c r="V940" s="39">
        <f t="shared" si="233"/>
      </c>
      <c r="W940" s="39">
        <f t="shared" si="234"/>
      </c>
      <c r="X940" s="39">
        <f t="shared" si="235"/>
      </c>
      <c r="Y940" s="39">
        <f t="shared" si="236"/>
      </c>
      <c r="Z940" s="39">
        <f t="shared" si="237"/>
      </c>
      <c r="AA940" s="39">
        <f t="shared" si="238"/>
      </c>
      <c r="AB940" s="39">
        <f t="shared" si="239"/>
      </c>
      <c r="AC940" s="39">
        <f t="shared" si="240"/>
      </c>
      <c r="AD940" s="39">
        <f t="shared" si="241"/>
      </c>
      <c r="AE940" s="39">
        <f t="shared" si="242"/>
      </c>
      <c r="AF940" s="39"/>
      <c r="AX940" s="2">
        <v>0.004706869716483049</v>
      </c>
      <c r="AY940" s="39">
        <f t="shared" si="245"/>
        <v>-0.1655459834008374</v>
      </c>
      <c r="BA940" s="2">
        <f t="shared" si="243"/>
        <v>-0.1609551276182338</v>
      </c>
      <c r="BB940" s="37">
        <f t="shared" si="246"/>
        <v>10</v>
      </c>
      <c r="BD940" s="37">
        <f t="shared" si="248"/>
        <v>21.348948799999878</v>
      </c>
      <c r="BE940" s="2">
        <f t="shared" si="247"/>
        <v>0.005000521022178854</v>
      </c>
    </row>
    <row r="941" spans="1:57" ht="12.75">
      <c r="A941" s="1"/>
      <c r="B941" s="62"/>
      <c r="N941" s="37">
        <f t="shared" si="244"/>
        <v>1</v>
      </c>
      <c r="V941" s="39">
        <f t="shared" si="233"/>
      </c>
      <c r="W941" s="39">
        <f t="shared" si="234"/>
      </c>
      <c r="X941" s="39">
        <f t="shared" si="235"/>
      </c>
      <c r="Y941" s="39">
        <f t="shared" si="236"/>
      </c>
      <c r="Z941" s="39">
        <f t="shared" si="237"/>
      </c>
      <c r="AA941" s="39">
        <f t="shared" si="238"/>
      </c>
      <c r="AB941" s="39">
        <f t="shared" si="239"/>
      </c>
      <c r="AC941" s="39">
        <f t="shared" si="240"/>
      </c>
      <c r="AD941" s="39">
        <f t="shared" si="241"/>
      </c>
      <c r="AE941" s="39">
        <f t="shared" si="242"/>
      </c>
      <c r="AF941" s="39"/>
      <c r="AX941" s="2">
        <v>-0.01184453871272927</v>
      </c>
      <c r="AY941" s="39">
        <f t="shared" si="245"/>
        <v>-0.16948679493160224</v>
      </c>
      <c r="BA941" s="2">
        <f t="shared" si="243"/>
        <v>-0.1609551276182338</v>
      </c>
      <c r="BB941" s="37">
        <f t="shared" si="246"/>
        <v>10</v>
      </c>
      <c r="BD941" s="37">
        <f t="shared" si="248"/>
        <v>21.364096399999877</v>
      </c>
      <c r="BE941" s="2">
        <f t="shared" si="247"/>
        <v>0.004922202591090938</v>
      </c>
    </row>
    <row r="942" spans="1:57" ht="12.75">
      <c r="A942" s="1"/>
      <c r="B942" s="62"/>
      <c r="N942" s="37">
        <f t="shared" si="244"/>
        <v>1</v>
      </c>
      <c r="V942" s="39">
        <f t="shared" si="233"/>
      </c>
      <c r="W942" s="39">
        <f t="shared" si="234"/>
      </c>
      <c r="X942" s="39">
        <f t="shared" si="235"/>
      </c>
      <c r="Y942" s="39">
        <f t="shared" si="236"/>
      </c>
      <c r="Z942" s="39">
        <f t="shared" si="237"/>
      </c>
      <c r="AA942" s="39">
        <f t="shared" si="238"/>
      </c>
      <c r="AB942" s="39">
        <f t="shared" si="239"/>
      </c>
      <c r="AC942" s="39">
        <f t="shared" si="240"/>
      </c>
      <c r="AD942" s="39">
        <f t="shared" si="241"/>
      </c>
      <c r="AE942" s="39">
        <f t="shared" si="242"/>
      </c>
      <c r="AF942" s="39"/>
      <c r="AX942" s="2">
        <v>-3.5706656086917365E-05</v>
      </c>
      <c r="AY942" s="39">
        <f t="shared" si="245"/>
        <v>-0.1666751682514493</v>
      </c>
      <c r="BA942" s="2">
        <f t="shared" si="243"/>
        <v>-0.1609551276182338</v>
      </c>
      <c r="BB942" s="37">
        <f t="shared" si="246"/>
        <v>10</v>
      </c>
      <c r="BD942" s="37">
        <f t="shared" si="248"/>
        <v>21.379243999999876</v>
      </c>
      <c r="BE942" s="2">
        <f t="shared" si="247"/>
        <v>0.00484493636666385</v>
      </c>
    </row>
    <row r="943" spans="1:57" ht="12.75">
      <c r="A943" s="1"/>
      <c r="B943" s="62"/>
      <c r="N943" s="37">
        <f t="shared" si="244"/>
        <v>1</v>
      </c>
      <c r="V943" s="39">
        <f t="shared" si="233"/>
      </c>
      <c r="W943" s="39">
        <f t="shared" si="234"/>
      </c>
      <c r="X943" s="39">
        <f t="shared" si="235"/>
      </c>
      <c r="Y943" s="39">
        <f t="shared" si="236"/>
      </c>
      <c r="Z943" s="39">
        <f t="shared" si="237"/>
      </c>
      <c r="AA943" s="39">
        <f t="shared" si="238"/>
      </c>
      <c r="AB943" s="39">
        <f t="shared" si="239"/>
      </c>
      <c r="AC943" s="39">
        <f t="shared" si="240"/>
      </c>
      <c r="AD943" s="39">
        <f t="shared" si="241"/>
      </c>
      <c r="AE943" s="39">
        <f t="shared" si="242"/>
      </c>
      <c r="AF943" s="39"/>
      <c r="AX943" s="2">
        <v>0.0010538041322061785</v>
      </c>
      <c r="AY943" s="39">
        <f t="shared" si="245"/>
        <v>-0.16641576092090332</v>
      </c>
      <c r="BA943" s="2">
        <f t="shared" si="243"/>
        <v>-0.1609551276182338</v>
      </c>
      <c r="BB943" s="37">
        <f t="shared" si="246"/>
        <v>10</v>
      </c>
      <c r="BD943" s="37">
        <f t="shared" si="248"/>
        <v>21.394391599999874</v>
      </c>
      <c r="BE943" s="2">
        <f t="shared" si="247"/>
        <v>0.004768711351299307</v>
      </c>
    </row>
    <row r="944" spans="1:57" ht="12.75">
      <c r="A944" s="1"/>
      <c r="B944" s="62"/>
      <c r="N944" s="37">
        <f t="shared" si="244"/>
        <v>1</v>
      </c>
      <c r="V944" s="39">
        <f t="shared" si="233"/>
      </c>
      <c r="W944" s="39">
        <f t="shared" si="234"/>
      </c>
      <c r="X944" s="39">
        <f t="shared" si="235"/>
      </c>
      <c r="Y944" s="39">
        <f t="shared" si="236"/>
      </c>
      <c r="Z944" s="39">
        <f t="shared" si="237"/>
      </c>
      <c r="AA944" s="39">
        <f t="shared" si="238"/>
      </c>
      <c r="AB944" s="39">
        <f t="shared" si="239"/>
      </c>
      <c r="AC944" s="39">
        <f t="shared" si="240"/>
      </c>
      <c r="AD944" s="39">
        <f t="shared" si="241"/>
      </c>
      <c r="AE944" s="39">
        <f t="shared" si="242"/>
      </c>
      <c r="AF944" s="39"/>
      <c r="AX944" s="2">
        <v>0.02930051576281014</v>
      </c>
      <c r="AY944" s="39">
        <f t="shared" si="245"/>
        <v>-0.15969035338980714</v>
      </c>
      <c r="BA944" s="2">
        <f t="shared" si="243"/>
        <v>-0.1609551276182338</v>
      </c>
      <c r="BB944" s="37">
        <f t="shared" si="246"/>
        <v>10</v>
      </c>
      <c r="BD944" s="37">
        <f t="shared" si="248"/>
        <v>21.409539199999873</v>
      </c>
      <c r="BE944" s="2">
        <f t="shared" si="247"/>
        <v>0.004693516608664683</v>
      </c>
    </row>
    <row r="945" spans="1:57" ht="12.75">
      <c r="A945" s="1"/>
      <c r="B945" s="62"/>
      <c r="N945" s="37">
        <f t="shared" si="244"/>
        <v>1</v>
      </c>
      <c r="V945" s="39">
        <f t="shared" si="233"/>
      </c>
      <c r="W945" s="39">
        <f t="shared" si="234"/>
      </c>
      <c r="X945" s="39">
        <f t="shared" si="235"/>
      </c>
      <c r="Y945" s="39">
        <f t="shared" si="236"/>
      </c>
      <c r="Z945" s="39">
        <f t="shared" si="237"/>
      </c>
      <c r="AA945" s="39">
        <f t="shared" si="238"/>
      </c>
      <c r="AB945" s="39">
        <f t="shared" si="239"/>
      </c>
      <c r="AC945" s="39">
        <f t="shared" si="240"/>
      </c>
      <c r="AD945" s="39">
        <f t="shared" si="241"/>
      </c>
      <c r="AE945" s="39">
        <f t="shared" si="242"/>
      </c>
      <c r="AF945" s="39"/>
      <c r="AX945" s="2">
        <v>-0.0031797235023041485</v>
      </c>
      <c r="AY945" s="39">
        <f t="shared" si="245"/>
        <v>-0.1674237436910248</v>
      </c>
      <c r="BA945" s="2">
        <f t="shared" si="243"/>
        <v>-0.1609551276182338</v>
      </c>
      <c r="BB945" s="37">
        <f t="shared" si="246"/>
        <v>10</v>
      </c>
      <c r="BD945" s="37">
        <f t="shared" si="248"/>
        <v>21.424686799999872</v>
      </c>
      <c r="BE945" s="2">
        <f t="shared" si="247"/>
        <v>0.004619341264291531</v>
      </c>
    </row>
    <row r="946" spans="1:57" ht="12.75">
      <c r="A946" s="1"/>
      <c r="B946" s="62"/>
      <c r="N946" s="37">
        <f t="shared" si="244"/>
        <v>1</v>
      </c>
      <c r="V946" s="39">
        <f t="shared" si="233"/>
      </c>
      <c r="W946" s="39">
        <f t="shared" si="234"/>
      </c>
      <c r="X946" s="39">
        <f t="shared" si="235"/>
      </c>
      <c r="Y946" s="39">
        <f t="shared" si="236"/>
      </c>
      <c r="Z946" s="39">
        <f t="shared" si="237"/>
      </c>
      <c r="AA946" s="39">
        <f t="shared" si="238"/>
      </c>
      <c r="AB946" s="39">
        <f t="shared" si="239"/>
      </c>
      <c r="AC946" s="39">
        <f t="shared" si="240"/>
      </c>
      <c r="AD946" s="39">
        <f t="shared" si="241"/>
      </c>
      <c r="AE946" s="39">
        <f t="shared" si="242"/>
      </c>
      <c r="AF946" s="39"/>
      <c r="AX946" s="2">
        <v>0.0070726645710623495</v>
      </c>
      <c r="AY946" s="39">
        <f t="shared" si="245"/>
        <v>-0.16498269891165185</v>
      </c>
      <c r="BA946" s="2">
        <f t="shared" si="243"/>
        <v>-0.1609551276182338</v>
      </c>
      <c r="BB946" s="37">
        <f t="shared" si="246"/>
        <v>10</v>
      </c>
      <c r="BD946" s="37">
        <f t="shared" si="248"/>
        <v>21.43983439999987</v>
      </c>
      <c r="BE946" s="2">
        <f t="shared" si="247"/>
        <v>0.004546174506153573</v>
      </c>
    </row>
    <row r="947" spans="1:57" ht="12.75">
      <c r="A947" s="1"/>
      <c r="B947" s="62"/>
      <c r="N947" s="37">
        <f t="shared" si="244"/>
        <v>1</v>
      </c>
      <c r="V947" s="39">
        <f t="shared" si="233"/>
      </c>
      <c r="W947" s="39">
        <f t="shared" si="234"/>
      </c>
      <c r="X947" s="39">
        <f t="shared" si="235"/>
      </c>
      <c r="Y947" s="39">
        <f t="shared" si="236"/>
      </c>
      <c r="Z947" s="39">
        <f t="shared" si="237"/>
      </c>
      <c r="AA947" s="39">
        <f t="shared" si="238"/>
      </c>
      <c r="AB947" s="39">
        <f t="shared" si="239"/>
      </c>
      <c r="AC947" s="39">
        <f t="shared" si="240"/>
      </c>
      <c r="AD947" s="39">
        <f t="shared" si="241"/>
      </c>
      <c r="AE947" s="39">
        <f t="shared" si="242"/>
      </c>
      <c r="AF947" s="39"/>
      <c r="AX947" s="2">
        <v>-0.0008688619647816385</v>
      </c>
      <c r="AY947" s="39">
        <f t="shared" si="245"/>
        <v>-0.16687353856304327</v>
      </c>
      <c r="BA947" s="2">
        <f t="shared" si="243"/>
        <v>-0.1609551276182338</v>
      </c>
      <c r="BB947" s="37">
        <f t="shared" si="246"/>
        <v>10</v>
      </c>
      <c r="BD947" s="37">
        <f t="shared" si="248"/>
        <v>21.45498199999987</v>
      </c>
      <c r="BE947" s="2">
        <f t="shared" si="247"/>
        <v>0.004474005585224465</v>
      </c>
    </row>
    <row r="948" spans="1:57" ht="12.75">
      <c r="A948" s="1"/>
      <c r="B948" s="62"/>
      <c r="N948" s="37">
        <f t="shared" si="244"/>
        <v>1</v>
      </c>
      <c r="V948" s="39">
        <f t="shared" si="233"/>
      </c>
      <c r="W948" s="39">
        <f t="shared" si="234"/>
      </c>
      <c r="X948" s="39">
        <f t="shared" si="235"/>
      </c>
      <c r="Y948" s="39">
        <f t="shared" si="236"/>
      </c>
      <c r="Z948" s="39">
        <f t="shared" si="237"/>
      </c>
      <c r="AA948" s="39">
        <f t="shared" si="238"/>
      </c>
      <c r="AB948" s="39">
        <f t="shared" si="239"/>
      </c>
      <c r="AC948" s="39">
        <f t="shared" si="240"/>
      </c>
      <c r="AD948" s="39">
        <f t="shared" si="241"/>
      </c>
      <c r="AE948" s="39">
        <f t="shared" si="242"/>
      </c>
      <c r="AF948" s="39"/>
      <c r="AX948" s="2">
        <v>-0.019275185399945067</v>
      </c>
      <c r="AY948" s="39">
        <f t="shared" si="245"/>
        <v>-0.17125599652379647</v>
      </c>
      <c r="BA948" s="2">
        <f t="shared" si="243"/>
        <v>-0.1609551276182338</v>
      </c>
      <c r="BB948" s="37">
        <f t="shared" si="246"/>
        <v>10</v>
      </c>
      <c r="BD948" s="37">
        <f t="shared" si="248"/>
        <v>21.47012959999987</v>
      </c>
      <c r="BE948" s="2">
        <f t="shared" si="247"/>
        <v>0.004402823816015451</v>
      </c>
    </row>
    <row r="949" spans="1:57" ht="12.75">
      <c r="A949" s="1"/>
      <c r="B949" s="62"/>
      <c r="N949" s="37">
        <f t="shared" si="244"/>
        <v>1</v>
      </c>
      <c r="V949" s="39">
        <f t="shared" si="233"/>
      </c>
      <c r="W949" s="39">
        <f t="shared" si="234"/>
      </c>
      <c r="X949" s="39">
        <f t="shared" si="235"/>
      </c>
      <c r="Y949" s="39">
        <f t="shared" si="236"/>
      </c>
      <c r="Z949" s="39">
        <f t="shared" si="237"/>
      </c>
      <c r="AA949" s="39">
        <f t="shared" si="238"/>
      </c>
      <c r="AB949" s="39">
        <f t="shared" si="239"/>
      </c>
      <c r="AC949" s="39">
        <f t="shared" si="240"/>
      </c>
      <c r="AD949" s="39">
        <f t="shared" si="241"/>
      </c>
      <c r="AE949" s="39">
        <f t="shared" si="242"/>
      </c>
      <c r="AF949" s="39"/>
      <c r="AX949" s="2">
        <v>-0.006025269325846124</v>
      </c>
      <c r="AY949" s="39">
        <f t="shared" si="245"/>
        <v>-0.16810125460139194</v>
      </c>
      <c r="BA949" s="2">
        <f t="shared" si="243"/>
        <v>-0.1609551276182338</v>
      </c>
      <c r="BB949" s="37">
        <f t="shared" si="246"/>
        <v>10</v>
      </c>
      <c r="BD949" s="37">
        <f t="shared" si="248"/>
        <v>21.485277199999867</v>
      </c>
      <c r="BE949" s="2">
        <f t="shared" si="247"/>
        <v>0.004332618577093167</v>
      </c>
    </row>
    <row r="950" spans="1:57" ht="12.75">
      <c r="A950" s="1"/>
      <c r="B950" s="62"/>
      <c r="N950" s="37">
        <f t="shared" si="244"/>
        <v>1</v>
      </c>
      <c r="V950" s="39">
        <f t="shared" si="233"/>
      </c>
      <c r="W950" s="39">
        <f t="shared" si="234"/>
      </c>
      <c r="X950" s="39">
        <f t="shared" si="235"/>
      </c>
      <c r="Y950" s="39">
        <f t="shared" si="236"/>
      </c>
      <c r="Z950" s="39">
        <f t="shared" si="237"/>
      </c>
      <c r="AA950" s="39">
        <f t="shared" si="238"/>
      </c>
      <c r="AB950" s="39">
        <f t="shared" si="239"/>
      </c>
      <c r="AC950" s="39">
        <f t="shared" si="240"/>
      </c>
      <c r="AD950" s="39">
        <f t="shared" si="241"/>
      </c>
      <c r="AE950" s="39">
        <f t="shared" si="242"/>
      </c>
      <c r="AF950" s="39"/>
      <c r="AX950" s="2">
        <v>0.016120181890316478</v>
      </c>
      <c r="AY950" s="39">
        <f t="shared" si="245"/>
        <v>-0.16282852812135323</v>
      </c>
      <c r="BA950" s="2">
        <f t="shared" si="243"/>
        <v>-0.1609551276182338</v>
      </c>
      <c r="BB950" s="37">
        <f t="shared" si="246"/>
        <v>10</v>
      </c>
      <c r="BD950" s="37">
        <f t="shared" si="248"/>
        <v>21.500424799999866</v>
      </c>
      <c r="BE950" s="2">
        <f t="shared" si="247"/>
        <v>0.004263379311577785</v>
      </c>
    </row>
    <row r="951" spans="1:57" ht="12.75">
      <c r="A951" s="1"/>
      <c r="B951" s="62"/>
      <c r="N951" s="37">
        <f t="shared" si="244"/>
        <v>1</v>
      </c>
      <c r="V951" s="39">
        <f t="shared" si="233"/>
      </c>
      <c r="W951" s="39">
        <f t="shared" si="234"/>
      </c>
      <c r="X951" s="39">
        <f t="shared" si="235"/>
      </c>
      <c r="Y951" s="39">
        <f t="shared" si="236"/>
      </c>
      <c r="Z951" s="39">
        <f t="shared" si="237"/>
      </c>
      <c r="AA951" s="39">
        <f t="shared" si="238"/>
      </c>
      <c r="AB951" s="39">
        <f t="shared" si="239"/>
      </c>
      <c r="AC951" s="39">
        <f t="shared" si="240"/>
      </c>
      <c r="AD951" s="39">
        <f t="shared" si="241"/>
      </c>
      <c r="AE951" s="39">
        <f t="shared" si="242"/>
      </c>
      <c r="AF951" s="39"/>
      <c r="AX951" s="2">
        <v>-0.013957640308847316</v>
      </c>
      <c r="AY951" s="39">
        <f t="shared" si="245"/>
        <v>-0.16998991435924937</v>
      </c>
      <c r="BA951" s="2">
        <f t="shared" si="243"/>
        <v>-0.1609551276182338</v>
      </c>
      <c r="BB951" s="37">
        <f t="shared" si="246"/>
        <v>10</v>
      </c>
      <c r="BD951" s="37">
        <f t="shared" si="248"/>
        <v>21.515572399999865</v>
      </c>
      <c r="BE951" s="2">
        <f t="shared" si="247"/>
        <v>0.00419509552762166</v>
      </c>
    </row>
    <row r="952" spans="1:57" ht="12.75">
      <c r="A952" s="1"/>
      <c r="B952" s="62"/>
      <c r="N952" s="37">
        <f t="shared" si="244"/>
        <v>1</v>
      </c>
      <c r="V952" s="39">
        <f t="shared" si="233"/>
      </c>
      <c r="W952" s="39">
        <f t="shared" si="234"/>
      </c>
      <c r="X952" s="39">
        <f t="shared" si="235"/>
      </c>
      <c r="Y952" s="39">
        <f t="shared" si="236"/>
      </c>
      <c r="Z952" s="39">
        <f t="shared" si="237"/>
      </c>
      <c r="AA952" s="39">
        <f t="shared" si="238"/>
      </c>
      <c r="AB952" s="39">
        <f t="shared" si="239"/>
      </c>
      <c r="AC952" s="39">
        <f t="shared" si="240"/>
      </c>
      <c r="AD952" s="39">
        <f t="shared" si="241"/>
      </c>
      <c r="AE952" s="39">
        <f t="shared" si="242"/>
      </c>
      <c r="AF952" s="39"/>
      <c r="AX952" s="2">
        <v>-0.008923917355876339</v>
      </c>
      <c r="AY952" s="39">
        <f t="shared" si="245"/>
        <v>-0.16879140889425628</v>
      </c>
      <c r="BA952" s="2">
        <f t="shared" si="243"/>
        <v>-0.1609551276182338</v>
      </c>
      <c r="BB952" s="37">
        <f t="shared" si="246"/>
        <v>10</v>
      </c>
      <c r="BD952" s="37">
        <f t="shared" si="248"/>
        <v>21.530719999999864</v>
      </c>
      <c r="BE952" s="2">
        <f t="shared" si="247"/>
        <v>0.004127756798868775</v>
      </c>
    </row>
    <row r="953" spans="1:57" ht="12.75">
      <c r="A953" s="1"/>
      <c r="B953" s="62"/>
      <c r="N953" s="37">
        <f t="shared" si="244"/>
        <v>1</v>
      </c>
      <c r="V953" s="39">
        <f t="shared" si="233"/>
      </c>
      <c r="W953" s="39">
        <f t="shared" si="234"/>
      </c>
      <c r="X953" s="39">
        <f t="shared" si="235"/>
      </c>
      <c r="Y953" s="39">
        <f t="shared" si="236"/>
      </c>
      <c r="Z953" s="39">
        <f t="shared" si="237"/>
      </c>
      <c r="AA953" s="39">
        <f t="shared" si="238"/>
      </c>
      <c r="AB953" s="39">
        <f t="shared" si="239"/>
      </c>
      <c r="AC953" s="39">
        <f t="shared" si="240"/>
      </c>
      <c r="AD953" s="39">
        <f t="shared" si="241"/>
      </c>
      <c r="AE953" s="39">
        <f t="shared" si="242"/>
      </c>
      <c r="AF953" s="39"/>
      <c r="AX953" s="2">
        <v>0.009934690389721362</v>
      </c>
      <c r="AY953" s="39">
        <f t="shared" si="245"/>
        <v>-0.1643012641929235</v>
      </c>
      <c r="BA953" s="2">
        <f t="shared" si="243"/>
        <v>-0.1609551276182338</v>
      </c>
      <c r="BB953" s="37">
        <f t="shared" si="246"/>
        <v>10</v>
      </c>
      <c r="BD953" s="37">
        <f t="shared" si="248"/>
        <v>21.545867599999863</v>
      </c>
      <c r="BE953" s="2">
        <f t="shared" si="247"/>
        <v>0.004061352764895091</v>
      </c>
    </row>
    <row r="954" spans="1:57" ht="12.75">
      <c r="A954" s="1"/>
      <c r="B954" s="62"/>
      <c r="N954" s="37">
        <f t="shared" si="244"/>
        <v>1</v>
      </c>
      <c r="V954" s="39">
        <f t="shared" si="233"/>
      </c>
      <c r="W954" s="39">
        <f t="shared" si="234"/>
      </c>
      <c r="X954" s="39">
        <f t="shared" si="235"/>
      </c>
      <c r="Y954" s="39">
        <f t="shared" si="236"/>
      </c>
      <c r="Z954" s="39">
        <f t="shared" si="237"/>
      </c>
      <c r="AA954" s="39">
        <f t="shared" si="238"/>
      </c>
      <c r="AB954" s="39">
        <f t="shared" si="239"/>
      </c>
      <c r="AC954" s="39">
        <f t="shared" si="240"/>
      </c>
      <c r="AD954" s="39">
        <f t="shared" si="241"/>
      </c>
      <c r="AE954" s="39">
        <f t="shared" si="242"/>
      </c>
      <c r="AF954" s="39"/>
      <c r="AX954" s="2">
        <v>0.006387829218420973</v>
      </c>
      <c r="AY954" s="39">
        <f t="shared" si="245"/>
        <v>-0.16514575494799502</v>
      </c>
      <c r="BA954" s="2">
        <f t="shared" si="243"/>
        <v>-0.1609551276182338</v>
      </c>
      <c r="BB954" s="37">
        <f t="shared" si="246"/>
        <v>10</v>
      </c>
      <c r="BD954" s="37">
        <f t="shared" si="248"/>
        <v>21.56101519999986</v>
      </c>
      <c r="BE954" s="2">
        <f t="shared" si="247"/>
        <v>0.00399587313163011</v>
      </c>
    </row>
    <row r="955" spans="1:57" ht="12.75">
      <c r="A955" s="1"/>
      <c r="B955" s="62"/>
      <c r="N955" s="37">
        <f t="shared" si="244"/>
        <v>1</v>
      </c>
      <c r="V955" s="39">
        <f t="shared" si="233"/>
      </c>
      <c r="W955" s="39">
        <f t="shared" si="234"/>
      </c>
      <c r="X955" s="39">
        <f t="shared" si="235"/>
      </c>
      <c r="Y955" s="39">
        <f t="shared" si="236"/>
      </c>
      <c r="Z955" s="39">
        <f t="shared" si="237"/>
      </c>
      <c r="AA955" s="39">
        <f t="shared" si="238"/>
      </c>
      <c r="AB955" s="39">
        <f t="shared" si="239"/>
      </c>
      <c r="AC955" s="39">
        <f t="shared" si="240"/>
      </c>
      <c r="AD955" s="39">
        <f t="shared" si="241"/>
      </c>
      <c r="AE955" s="39">
        <f t="shared" si="242"/>
      </c>
      <c r="AF955" s="39"/>
      <c r="AX955" s="2">
        <v>0.023265175328836936</v>
      </c>
      <c r="AY955" s="39">
        <f t="shared" si="245"/>
        <v>-0.16112733920741978</v>
      </c>
      <c r="BA955" s="2">
        <f t="shared" si="243"/>
        <v>-0.1609551276182338</v>
      </c>
      <c r="BB955" s="37">
        <f t="shared" si="246"/>
        <v>10</v>
      </c>
      <c r="BD955" s="37">
        <f t="shared" si="248"/>
        <v>21.57616279999986</v>
      </c>
      <c r="BE955" s="2">
        <f t="shared" si="247"/>
        <v>0.003931307671759787</v>
      </c>
    </row>
    <row r="956" spans="1:57" ht="12.75">
      <c r="A956" s="1"/>
      <c r="B956" s="62"/>
      <c r="N956" s="37">
        <f t="shared" si="244"/>
        <v>1</v>
      </c>
      <c r="V956" s="39">
        <f t="shared" si="233"/>
      </c>
      <c r="W956" s="39">
        <f t="shared" si="234"/>
      </c>
      <c r="X956" s="39">
        <f t="shared" si="235"/>
      </c>
      <c r="Y956" s="39">
        <f t="shared" si="236"/>
      </c>
      <c r="Z956" s="39">
        <f t="shared" si="237"/>
      </c>
      <c r="AA956" s="39">
        <f t="shared" si="238"/>
      </c>
      <c r="AB956" s="39">
        <f t="shared" si="239"/>
      </c>
      <c r="AC956" s="39">
        <f t="shared" si="240"/>
      </c>
      <c r="AD956" s="39">
        <f t="shared" si="241"/>
      </c>
      <c r="AE956" s="39">
        <f t="shared" si="242"/>
      </c>
      <c r="AF956" s="39"/>
      <c r="AX956" s="2">
        <v>0.027952818384350105</v>
      </c>
      <c r="AY956" s="39">
        <f t="shared" si="245"/>
        <v>-0.1600112337180119</v>
      </c>
      <c r="BA956" s="2">
        <f t="shared" si="243"/>
        <v>-0.1609551276182338</v>
      </c>
      <c r="BB956" s="37">
        <f t="shared" si="246"/>
        <v>10</v>
      </c>
      <c r="BD956" s="37">
        <f t="shared" si="248"/>
        <v>21.59131039999986</v>
      </c>
      <c r="BE956" s="2">
        <f t="shared" si="247"/>
        <v>0.0038676462251110424</v>
      </c>
    </row>
    <row r="957" spans="1:57" ht="12.75">
      <c r="A957" s="1"/>
      <c r="B957" s="62"/>
      <c r="N957" s="37">
        <f t="shared" si="244"/>
        <v>1</v>
      </c>
      <c r="V957" s="39">
        <f t="shared" si="233"/>
      </c>
      <c r="W957" s="39">
        <f t="shared" si="234"/>
      </c>
      <c r="X957" s="39">
        <f t="shared" si="235"/>
      </c>
      <c r="Y957" s="39">
        <f t="shared" si="236"/>
      </c>
      <c r="Z957" s="39">
        <f t="shared" si="237"/>
      </c>
      <c r="AA957" s="39">
        <f t="shared" si="238"/>
      </c>
      <c r="AB957" s="39">
        <f t="shared" si="239"/>
      </c>
      <c r="AC957" s="39">
        <f t="shared" si="240"/>
      </c>
      <c r="AD957" s="39">
        <f t="shared" si="241"/>
      </c>
      <c r="AE957" s="39">
        <f t="shared" si="242"/>
      </c>
      <c r="AF957" s="39"/>
      <c r="AX957" s="2">
        <v>0.01583086642048403</v>
      </c>
      <c r="AY957" s="39">
        <f t="shared" si="245"/>
        <v>-0.16289741275702763</v>
      </c>
      <c r="BA957" s="2">
        <f t="shared" si="243"/>
        <v>-0.1609551276182338</v>
      </c>
      <c r="BB957" s="37">
        <f t="shared" si="246"/>
        <v>10</v>
      </c>
      <c r="BD957" s="37">
        <f t="shared" si="248"/>
        <v>21.606457999999858</v>
      </c>
      <c r="BE957" s="2">
        <f t="shared" si="247"/>
        <v>0.003804878699018085</v>
      </c>
    </row>
    <row r="958" spans="1:57" ht="12.75">
      <c r="A958" s="1"/>
      <c r="B958" s="62"/>
      <c r="N958" s="37">
        <f t="shared" si="244"/>
        <v>1</v>
      </c>
      <c r="V958" s="39">
        <f t="shared" si="233"/>
      </c>
      <c r="W958" s="39">
        <f t="shared" si="234"/>
      </c>
      <c r="X958" s="39">
        <f t="shared" si="235"/>
      </c>
      <c r="Y958" s="39">
        <f t="shared" si="236"/>
      </c>
      <c r="Z958" s="39">
        <f t="shared" si="237"/>
      </c>
      <c r="AA958" s="39">
        <f t="shared" si="238"/>
      </c>
      <c r="AB958" s="39">
        <f t="shared" si="239"/>
      </c>
      <c r="AC958" s="39">
        <f t="shared" si="240"/>
      </c>
      <c r="AD958" s="39">
        <f t="shared" si="241"/>
      </c>
      <c r="AE958" s="39">
        <f t="shared" si="242"/>
      </c>
      <c r="AF958" s="39"/>
      <c r="AX958" s="2">
        <v>-0.007332682271797848</v>
      </c>
      <c r="AY958" s="39">
        <f t="shared" si="245"/>
        <v>-0.16841254339804712</v>
      </c>
      <c r="BA958" s="2">
        <f t="shared" si="243"/>
        <v>-0.1609551276182338</v>
      </c>
      <c r="BB958" s="37">
        <f t="shared" si="246"/>
        <v>10</v>
      </c>
      <c r="BD958" s="37">
        <f t="shared" si="248"/>
        <v>21.621605599999857</v>
      </c>
      <c r="BE958" s="2">
        <f t="shared" si="247"/>
        <v>0.0037429950686707525</v>
      </c>
    </row>
    <row r="959" spans="1:57" ht="12.75">
      <c r="A959" s="1"/>
      <c r="B959" s="62"/>
      <c r="N959" s="37">
        <f t="shared" si="244"/>
        <v>1</v>
      </c>
      <c r="V959" s="39">
        <f t="shared" si="233"/>
      </c>
      <c r="W959" s="39">
        <f t="shared" si="234"/>
      </c>
      <c r="X959" s="39">
        <f t="shared" si="235"/>
      </c>
      <c r="Y959" s="39">
        <f t="shared" si="236"/>
      </c>
      <c r="Z959" s="39">
        <f t="shared" si="237"/>
      </c>
      <c r="AA959" s="39">
        <f t="shared" si="238"/>
      </c>
      <c r="AB959" s="39">
        <f t="shared" si="239"/>
      </c>
      <c r="AC959" s="39">
        <f t="shared" si="240"/>
      </c>
      <c r="AD959" s="39">
        <f t="shared" si="241"/>
      </c>
      <c r="AE959" s="39">
        <f t="shared" si="242"/>
      </c>
      <c r="AF959" s="39"/>
      <c r="AX959" s="2">
        <v>0.011842707602160711</v>
      </c>
      <c r="AY959" s="39">
        <f t="shared" si="245"/>
        <v>-0.16384697438043794</v>
      </c>
      <c r="BA959" s="2">
        <f t="shared" si="243"/>
        <v>-0.1609551276182338</v>
      </c>
      <c r="BB959" s="37">
        <f t="shared" si="246"/>
        <v>10</v>
      </c>
      <c r="BD959" s="37">
        <f t="shared" si="248"/>
        <v>21.636753199999855</v>
      </c>
      <c r="BE959" s="2">
        <f t="shared" si="247"/>
        <v>0.003681985377445102</v>
      </c>
    </row>
    <row r="960" spans="1:57" ht="12.75">
      <c r="A960" s="1"/>
      <c r="B960" s="62"/>
      <c r="N960" s="37">
        <f t="shared" si="244"/>
        <v>1</v>
      </c>
      <c r="V960" s="39">
        <f t="shared" si="233"/>
      </c>
      <c r="W960" s="39">
        <f t="shared" si="234"/>
      </c>
      <c r="X960" s="39">
        <f t="shared" si="235"/>
      </c>
      <c r="Y960" s="39">
        <f t="shared" si="236"/>
      </c>
      <c r="Z960" s="39">
        <f t="shared" si="237"/>
      </c>
      <c r="AA960" s="39">
        <f t="shared" si="238"/>
      </c>
      <c r="AB960" s="39">
        <f t="shared" si="239"/>
      </c>
      <c r="AC960" s="39">
        <f t="shared" si="240"/>
      </c>
      <c r="AD960" s="39">
        <f t="shared" si="241"/>
      </c>
      <c r="AE960" s="39">
        <f t="shared" si="242"/>
      </c>
      <c r="AF960" s="39"/>
      <c r="AX960" s="2">
        <v>-0.01805017242957854</v>
      </c>
      <c r="AY960" s="39">
        <f t="shared" si="245"/>
        <v>-0.1709643267689473</v>
      </c>
      <c r="BA960" s="2">
        <f t="shared" si="243"/>
        <v>-0.1609551276182338</v>
      </c>
      <c r="BB960" s="37">
        <f t="shared" si="246"/>
        <v>10</v>
      </c>
      <c r="BD960" s="37">
        <f t="shared" si="248"/>
        <v>21.651900799999854</v>
      </c>
      <c r="BE960" s="2">
        <f t="shared" si="247"/>
        <v>0.0036218397372164315</v>
      </c>
    </row>
    <row r="961" spans="1:57" ht="12.75">
      <c r="A961" s="1"/>
      <c r="B961" s="62"/>
      <c r="N961" s="37">
        <f t="shared" si="244"/>
        <v>1</v>
      </c>
      <c r="V961" s="39">
        <f t="shared" si="233"/>
      </c>
      <c r="W961" s="39">
        <f t="shared" si="234"/>
      </c>
      <c r="X961" s="39">
        <f t="shared" si="235"/>
      </c>
      <c r="Y961" s="39">
        <f t="shared" si="236"/>
      </c>
      <c r="Z961" s="39">
        <f t="shared" si="237"/>
      </c>
      <c r="AA961" s="39">
        <f t="shared" si="238"/>
      </c>
      <c r="AB961" s="39">
        <f t="shared" si="239"/>
      </c>
      <c r="AC961" s="39">
        <f t="shared" si="240"/>
      </c>
      <c r="AD961" s="39">
        <f t="shared" si="241"/>
      </c>
      <c r="AE961" s="39">
        <f t="shared" si="242"/>
      </c>
      <c r="AF961" s="39"/>
      <c r="AX961" s="2">
        <v>0.028659627063814197</v>
      </c>
      <c r="AY961" s="39">
        <f t="shared" si="245"/>
        <v>-0.15984294593718712</v>
      </c>
      <c r="BA961" s="2">
        <f t="shared" si="243"/>
        <v>-0.1609551276182338</v>
      </c>
      <c r="BB961" s="37">
        <f t="shared" si="246"/>
        <v>10</v>
      </c>
      <c r="BD961" s="37">
        <f t="shared" si="248"/>
        <v>21.667048399999853</v>
      </c>
      <c r="BE961" s="2">
        <f t="shared" si="247"/>
        <v>0.0035625483286550073</v>
      </c>
    </row>
    <row r="962" spans="1:57" ht="12.75">
      <c r="A962" s="1"/>
      <c r="B962" s="62"/>
      <c r="N962" s="37">
        <f t="shared" si="244"/>
        <v>1</v>
      </c>
      <c r="V962" s="39">
        <f aca="true" t="shared" si="249" ref="V962:V1001">IF(ISBLANK($A962)=FALSE,IF($A962&lt;=$T$3,1,""),"")</f>
      </c>
      <c r="W962" s="39">
        <f aca="true" t="shared" si="250" ref="W962:W1001">IF(ISBLANK($A962)=FALSE,IF($A962&lt;=$T$4,IF($A962&gt;$T$3,1,""),""),"")</f>
      </c>
      <c r="X962" s="39">
        <f aca="true" t="shared" si="251" ref="X962:X1001">IF(ISBLANK($A962)=FALSE,IF($A962&lt;=$T$5,IF($A962&gt;$T$4,1,""),""),"")</f>
      </c>
      <c r="Y962" s="39">
        <f aca="true" t="shared" si="252" ref="Y962:Y1001">IF(ISBLANK($A962)=FALSE,IF($A962&lt;=$T$6,IF($A962&gt;$T$5,1,""),""),"")</f>
      </c>
      <c r="Z962" s="39">
        <f aca="true" t="shared" si="253" ref="Z962:Z1001">IF(ISBLANK($A962)=FALSE,IF($A962&lt;=$T$7,IF($A962&gt;$T$6,1,""),""),"")</f>
      </c>
      <c r="AA962" s="39">
        <f aca="true" t="shared" si="254" ref="AA962:AA1001">IF(ISBLANK($A962)=FALSE,IF($A962&lt;=$T$8,IF($A962&gt;$T$7,1,""),""),"")</f>
      </c>
      <c r="AB962" s="39">
        <f aca="true" t="shared" si="255" ref="AB962:AB1001">IF(ISBLANK($A962)=FALSE,IF($A962&lt;=$T$9,IF($A962&gt;$T$8,1,""),""),"")</f>
      </c>
      <c r="AC962" s="39">
        <f aca="true" t="shared" si="256" ref="AC962:AC1001">IF(ISBLANK($A962)=FALSE,IF($A962&lt;=$T$10,IF($A962&gt;$T$9,1,""),""),"")</f>
      </c>
      <c r="AD962" s="39">
        <f aca="true" t="shared" si="257" ref="AD962:AD1001">IF(ISBLANK($A962)=FALSE,IF($A962&lt;=$T$11,IF($A962&gt;$T$10,1,""),""),"")</f>
      </c>
      <c r="AE962" s="39">
        <f aca="true" t="shared" si="258" ref="AE962:AE1001">IF(ISBLANK($A962)=FALSE,IF($A962&gt;$T$11,1,""),"")</f>
      </c>
      <c r="AF962" s="39"/>
      <c r="AX962" s="2">
        <v>-0.012351756340220343</v>
      </c>
      <c r="AY962" s="39">
        <f t="shared" si="245"/>
        <v>-0.1696075610333858</v>
      </c>
      <c r="BA962" s="2">
        <f aca="true" t="shared" si="259" ref="BA962:BA1001">IF(ISBLANK($A962)=TRUE,$AY$2,$AY962)</f>
        <v>-0.1609551276182338</v>
      </c>
      <c r="BB962" s="37">
        <f t="shared" si="246"/>
        <v>10</v>
      </c>
      <c r="BD962" s="37">
        <f t="shared" si="248"/>
        <v>21.682195999999852</v>
      </c>
      <c r="BE962" s="2">
        <f t="shared" si="247"/>
        <v>0.0035041014015046532</v>
      </c>
    </row>
    <row r="963" spans="1:57" ht="12.75">
      <c r="A963" s="1"/>
      <c r="B963" s="62"/>
      <c r="N963" s="37">
        <f aca="true" t="shared" si="260" ref="N963:N1001">IF(ISNUMBER($A963)=TRUE,1,IF(ISBLANK($A963)=TRUE,1,0))</f>
        <v>1</v>
      </c>
      <c r="V963" s="39">
        <f t="shared" si="249"/>
      </c>
      <c r="W963" s="39">
        <f t="shared" si="250"/>
      </c>
      <c r="X963" s="39">
        <f t="shared" si="251"/>
      </c>
      <c r="Y963" s="39">
        <f t="shared" si="252"/>
      </c>
      <c r="Z963" s="39">
        <f t="shared" si="253"/>
      </c>
      <c r="AA963" s="39">
        <f t="shared" si="254"/>
      </c>
      <c r="AB963" s="39">
        <f t="shared" si="255"/>
      </c>
      <c r="AC963" s="39">
        <f t="shared" si="256"/>
      </c>
      <c r="AD963" s="39">
        <f t="shared" si="257"/>
      </c>
      <c r="AE963" s="39">
        <f t="shared" si="258"/>
      </c>
      <c r="AF963" s="39"/>
      <c r="AX963" s="2">
        <v>-0.00727042451246681</v>
      </c>
      <c r="AY963" s="39">
        <f aca="true" t="shared" si="261" ref="AY963:AY1001">$U$26+$AX963*MAX($U$2:$U$11)</f>
        <v>-0.16839772012201593</v>
      </c>
      <c r="BA963" s="2">
        <f t="shared" si="259"/>
        <v>-0.1609551276182338</v>
      </c>
      <c r="BB963" s="37">
        <f aca="true" t="shared" si="262" ref="BB963:BB1001">IF(ISBLANK($A963)=TRUE,$A$2,IF(ISNUMBER($A963)=TRUE,$A963,$A$2))</f>
        <v>10</v>
      </c>
      <c r="BD963" s="37">
        <f t="shared" si="248"/>
        <v>21.69734359999985</v>
      </c>
      <c r="BE963" s="2">
        <f aca="true" t="shared" si="263" ref="BE963:BE1001">NORMDIST($BD963,$R$12,$R$16,FALSE)</f>
        <v>0.0034464892748444936</v>
      </c>
    </row>
    <row r="964" spans="1:57" ht="12.75">
      <c r="A964" s="1"/>
      <c r="B964" s="62"/>
      <c r="N964" s="37">
        <f t="shared" si="260"/>
        <v>1</v>
      </c>
      <c r="V964" s="39">
        <f t="shared" si="249"/>
      </c>
      <c r="W964" s="39">
        <f t="shared" si="250"/>
      </c>
      <c r="X964" s="39">
        <f t="shared" si="251"/>
      </c>
      <c r="Y964" s="39">
        <f t="shared" si="252"/>
      </c>
      <c r="Z964" s="39">
        <f t="shared" si="253"/>
      </c>
      <c r="AA964" s="39">
        <f t="shared" si="254"/>
      </c>
      <c r="AB964" s="39">
        <f t="shared" si="255"/>
      </c>
      <c r="AC964" s="39">
        <f t="shared" si="256"/>
      </c>
      <c r="AD964" s="39">
        <f t="shared" si="257"/>
      </c>
      <c r="AE964" s="39">
        <f t="shared" si="258"/>
      </c>
      <c r="AF964" s="39"/>
      <c r="AX964" s="2">
        <v>0.003174230170598473</v>
      </c>
      <c r="AY964" s="39">
        <f t="shared" si="261"/>
        <v>-0.16591089757842895</v>
      </c>
      <c r="BA964" s="2">
        <f t="shared" si="259"/>
        <v>-0.1609551276182338</v>
      </c>
      <c r="BB964" s="37">
        <f t="shared" si="262"/>
        <v>10</v>
      </c>
      <c r="BD964" s="37">
        <f aca="true" t="shared" si="264" ref="BD964:BD1001">$BD963+0.001*($Q$66-$Q$65)</f>
        <v>21.71249119999985</v>
      </c>
      <c r="BE964" s="2">
        <f t="shared" si="263"/>
        <v>0.003389702337333972</v>
      </c>
    </row>
    <row r="965" spans="1:57" ht="12.75">
      <c r="A965" s="1"/>
      <c r="B965" s="62"/>
      <c r="N965" s="37">
        <f t="shared" si="260"/>
        <v>1</v>
      </c>
      <c r="V965" s="39">
        <f t="shared" si="249"/>
      </c>
      <c r="W965" s="39">
        <f t="shared" si="250"/>
      </c>
      <c r="X965" s="39">
        <f t="shared" si="251"/>
      </c>
      <c r="Y965" s="39">
        <f t="shared" si="252"/>
      </c>
      <c r="Z965" s="39">
        <f t="shared" si="253"/>
      </c>
      <c r="AA965" s="39">
        <f t="shared" si="254"/>
      </c>
      <c r="AB965" s="39">
        <f t="shared" si="255"/>
      </c>
      <c r="AC965" s="39">
        <f t="shared" si="256"/>
      </c>
      <c r="AD965" s="39">
        <f t="shared" si="257"/>
      </c>
      <c r="AE965" s="39">
        <f t="shared" si="258"/>
      </c>
      <c r="AF965" s="39"/>
      <c r="AX965" s="2">
        <v>0.009231543931394387</v>
      </c>
      <c r="AY965" s="39">
        <f t="shared" si="261"/>
        <v>-0.1644686800163347</v>
      </c>
      <c r="BA965" s="2">
        <f t="shared" si="259"/>
        <v>-0.1609551276182338</v>
      </c>
      <c r="BB965" s="37">
        <f t="shared" si="262"/>
        <v>10</v>
      </c>
      <c r="BD965" s="37">
        <f t="shared" si="264"/>
        <v>21.72763879999985</v>
      </c>
      <c r="BE965" s="2">
        <f t="shared" si="263"/>
        <v>0.00333373104744149</v>
      </c>
    </row>
    <row r="966" spans="1:57" ht="12.75">
      <c r="A966" s="1"/>
      <c r="B966" s="62"/>
      <c r="N966" s="37">
        <f t="shared" si="260"/>
        <v>1</v>
      </c>
      <c r="V966" s="39">
        <f t="shared" si="249"/>
      </c>
      <c r="W966" s="39">
        <f t="shared" si="250"/>
      </c>
      <c r="X966" s="39">
        <f t="shared" si="251"/>
      </c>
      <c r="Y966" s="39">
        <f t="shared" si="252"/>
      </c>
      <c r="Z966" s="39">
        <f t="shared" si="253"/>
      </c>
      <c r="AA966" s="39">
        <f t="shared" si="254"/>
      </c>
      <c r="AB966" s="39">
        <f t="shared" si="255"/>
      </c>
      <c r="AC966" s="39">
        <f t="shared" si="256"/>
      </c>
      <c r="AD966" s="39">
        <f t="shared" si="257"/>
      </c>
      <c r="AE966" s="39">
        <f t="shared" si="258"/>
      </c>
      <c r="AF966" s="39"/>
      <c r="AX966" s="2">
        <v>-0.014488662373729668</v>
      </c>
      <c r="AY966" s="39">
        <f t="shared" si="261"/>
        <v>-0.17011634818422136</v>
      </c>
      <c r="BA966" s="2">
        <f t="shared" si="259"/>
        <v>-0.1609551276182338</v>
      </c>
      <c r="BB966" s="37">
        <f t="shared" si="262"/>
        <v>10</v>
      </c>
      <c r="BD966" s="37">
        <f t="shared" si="264"/>
        <v>21.742786399999847</v>
      </c>
      <c r="BE966" s="2">
        <f t="shared" si="263"/>
        <v>0.0032785659336567693</v>
      </c>
    </row>
    <row r="967" spans="1:57" ht="12.75">
      <c r="A967" s="1"/>
      <c r="B967" s="62"/>
      <c r="N967" s="37">
        <f t="shared" si="260"/>
        <v>1</v>
      </c>
      <c r="V967" s="39">
        <f t="shared" si="249"/>
      </c>
      <c r="W967" s="39">
        <f t="shared" si="250"/>
      </c>
      <c r="X967" s="39">
        <f t="shared" si="251"/>
      </c>
      <c r="Y967" s="39">
        <f t="shared" si="252"/>
      </c>
      <c r="Z967" s="39">
        <f t="shared" si="253"/>
      </c>
      <c r="AA967" s="39">
        <f t="shared" si="254"/>
      </c>
      <c r="AB967" s="39">
        <f t="shared" si="255"/>
      </c>
      <c r="AC967" s="39">
        <f t="shared" si="256"/>
      </c>
      <c r="AD967" s="39">
        <f t="shared" si="257"/>
      </c>
      <c r="AE967" s="39">
        <f t="shared" si="258"/>
      </c>
      <c r="AF967" s="39"/>
      <c r="AX967" s="2">
        <v>0.023481246375926995</v>
      </c>
      <c r="AY967" s="39">
        <f t="shared" si="261"/>
        <v>-0.1610758937200174</v>
      </c>
      <c r="BA967" s="2">
        <f t="shared" si="259"/>
        <v>-0.1609551276182338</v>
      </c>
      <c r="BB967" s="37">
        <f t="shared" si="262"/>
        <v>10</v>
      </c>
      <c r="BD967" s="37">
        <f t="shared" si="264"/>
        <v>21.757933999999846</v>
      </c>
      <c r="BE967" s="2">
        <f t="shared" si="263"/>
        <v>0.0032241975946872376</v>
      </c>
    </row>
    <row r="968" spans="1:57" ht="12.75">
      <c r="A968" s="1"/>
      <c r="B968" s="62"/>
      <c r="N968" s="37">
        <f t="shared" si="260"/>
        <v>1</v>
      </c>
      <c r="V968" s="39">
        <f t="shared" si="249"/>
      </c>
      <c r="W968" s="39">
        <f t="shared" si="250"/>
      </c>
      <c r="X968" s="39">
        <f t="shared" si="251"/>
      </c>
      <c r="Y968" s="39">
        <f t="shared" si="252"/>
      </c>
      <c r="Z968" s="39">
        <f t="shared" si="253"/>
      </c>
      <c r="AA968" s="39">
        <f t="shared" si="254"/>
      </c>
      <c r="AB968" s="39">
        <f t="shared" si="255"/>
      </c>
      <c r="AC968" s="39">
        <f t="shared" si="256"/>
      </c>
      <c r="AD968" s="39">
        <f t="shared" si="257"/>
      </c>
      <c r="AE968" s="39">
        <f t="shared" si="258"/>
      </c>
      <c r="AF968" s="39"/>
      <c r="AX968" s="2">
        <v>0.008640095217749569</v>
      </c>
      <c r="AY968" s="39">
        <f t="shared" si="261"/>
        <v>-0.16460950113863107</v>
      </c>
      <c r="BA968" s="2">
        <f t="shared" si="259"/>
        <v>-0.1609551276182338</v>
      </c>
      <c r="BB968" s="37">
        <f t="shared" si="262"/>
        <v>10</v>
      </c>
      <c r="BD968" s="37">
        <f t="shared" si="264"/>
        <v>21.773081599999845</v>
      </c>
      <c r="BE968" s="2">
        <f t="shared" si="263"/>
        <v>0.0031706166996386337</v>
      </c>
    </row>
    <row r="969" spans="1:57" ht="12.75">
      <c r="A969" s="1"/>
      <c r="B969" s="62"/>
      <c r="N969" s="37">
        <f t="shared" si="260"/>
        <v>1</v>
      </c>
      <c r="V969" s="39">
        <f t="shared" si="249"/>
      </c>
      <c r="W969" s="39">
        <f t="shared" si="250"/>
      </c>
      <c r="X969" s="39">
        <f t="shared" si="251"/>
      </c>
      <c r="Y969" s="39">
        <f t="shared" si="252"/>
      </c>
      <c r="Z969" s="39">
        <f t="shared" si="253"/>
      </c>
      <c r="AA969" s="39">
        <f t="shared" si="254"/>
      </c>
      <c r="AB969" s="39">
        <f t="shared" si="255"/>
      </c>
      <c r="AC969" s="39">
        <f t="shared" si="256"/>
      </c>
      <c r="AD969" s="39">
        <f t="shared" si="257"/>
      </c>
      <c r="AE969" s="39">
        <f t="shared" si="258"/>
      </c>
      <c r="AF969" s="39"/>
      <c r="AX969" s="2">
        <v>0.027458418530838954</v>
      </c>
      <c r="AY969" s="39">
        <f t="shared" si="261"/>
        <v>-0.16012894796884788</v>
      </c>
      <c r="BA969" s="2">
        <f t="shared" si="259"/>
        <v>-0.1609551276182338</v>
      </c>
      <c r="BB969" s="37">
        <f t="shared" si="262"/>
        <v>10</v>
      </c>
      <c r="BD969" s="37">
        <f t="shared" si="264"/>
        <v>21.788229199999844</v>
      </c>
      <c r="BE969" s="2">
        <f t="shared" si="263"/>
        <v>0.0031178139881800383</v>
      </c>
    </row>
    <row r="970" spans="1:57" ht="12.75">
      <c r="A970" s="1"/>
      <c r="B970" s="62"/>
      <c r="N970" s="37">
        <f t="shared" si="260"/>
        <v>1</v>
      </c>
      <c r="V970" s="39">
        <f t="shared" si="249"/>
      </c>
      <c r="W970" s="39">
        <f t="shared" si="250"/>
      </c>
      <c r="X970" s="39">
        <f t="shared" si="251"/>
      </c>
      <c r="Y970" s="39">
        <f t="shared" si="252"/>
      </c>
      <c r="Z970" s="39">
        <f t="shared" si="253"/>
      </c>
      <c r="AA970" s="39">
        <f t="shared" si="254"/>
      </c>
      <c r="AB970" s="39">
        <f t="shared" si="255"/>
      </c>
      <c r="AC970" s="39">
        <f t="shared" si="256"/>
      </c>
      <c r="AD970" s="39">
        <f t="shared" si="257"/>
      </c>
      <c r="AE970" s="39">
        <f t="shared" si="258"/>
      </c>
      <c r="AF970" s="39"/>
      <c r="AX970" s="2">
        <v>-0.016371044038209173</v>
      </c>
      <c r="AY970" s="39">
        <f t="shared" si="261"/>
        <v>-0.17056453429481172</v>
      </c>
      <c r="BA970" s="2">
        <f t="shared" si="259"/>
        <v>-0.1609551276182338</v>
      </c>
      <c r="BB970" s="37">
        <f t="shared" si="262"/>
        <v>10</v>
      </c>
      <c r="BD970" s="37">
        <f t="shared" si="264"/>
        <v>21.803376799999842</v>
      </c>
      <c r="BE970" s="2">
        <f t="shared" si="263"/>
        <v>0.003065780270693594</v>
      </c>
    </row>
    <row r="971" spans="1:57" ht="12.75">
      <c r="A971" s="1"/>
      <c r="B971" s="62"/>
      <c r="N971" s="37">
        <f t="shared" si="260"/>
        <v>1</v>
      </c>
      <c r="V971" s="39">
        <f t="shared" si="249"/>
      </c>
      <c r="W971" s="39">
        <f t="shared" si="250"/>
      </c>
      <c r="X971" s="39">
        <f t="shared" si="251"/>
      </c>
      <c r="Y971" s="39">
        <f t="shared" si="252"/>
      </c>
      <c r="Z971" s="39">
        <f t="shared" si="253"/>
      </c>
      <c r="AA971" s="39">
        <f t="shared" si="254"/>
      </c>
      <c r="AB971" s="39">
        <f t="shared" si="255"/>
      </c>
      <c r="AC971" s="39">
        <f t="shared" si="256"/>
      </c>
      <c r="AD971" s="39">
        <f t="shared" si="257"/>
      </c>
      <c r="AE971" s="39">
        <f t="shared" si="258"/>
      </c>
      <c r="AF971" s="39"/>
      <c r="AX971" s="2">
        <v>0.0006857509079256571</v>
      </c>
      <c r="AY971" s="39">
        <f t="shared" si="261"/>
        <v>-0.1665033926409701</v>
      </c>
      <c r="BA971" s="2">
        <f t="shared" si="259"/>
        <v>-0.1609551276182338</v>
      </c>
      <c r="BB971" s="37">
        <f t="shared" si="262"/>
        <v>10</v>
      </c>
      <c r="BD971" s="37">
        <f t="shared" si="264"/>
        <v>21.81852439999984</v>
      </c>
      <c r="BE971" s="2">
        <f t="shared" si="263"/>
        <v>0.0030145064284090926</v>
      </c>
    </row>
    <row r="972" spans="1:57" ht="12.75">
      <c r="A972" s="1"/>
      <c r="B972" s="62"/>
      <c r="N972" s="37">
        <f t="shared" si="260"/>
        <v>1</v>
      </c>
      <c r="V972" s="39">
        <f t="shared" si="249"/>
      </c>
      <c r="W972" s="39">
        <f t="shared" si="250"/>
      </c>
      <c r="X972" s="39">
        <f t="shared" si="251"/>
      </c>
      <c r="Y972" s="39">
        <f t="shared" si="252"/>
      </c>
      <c r="Z972" s="39">
        <f t="shared" si="253"/>
      </c>
      <c r="AA972" s="39">
        <f t="shared" si="254"/>
      </c>
      <c r="AB972" s="39">
        <f t="shared" si="255"/>
      </c>
      <c r="AC972" s="39">
        <f t="shared" si="256"/>
      </c>
      <c r="AD972" s="39">
        <f t="shared" si="257"/>
      </c>
      <c r="AE972" s="39">
        <f t="shared" si="258"/>
      </c>
      <c r="AF972" s="39"/>
      <c r="AX972" s="2">
        <v>0.012468947416608173</v>
      </c>
      <c r="AY972" s="39">
        <f t="shared" si="261"/>
        <v>-0.16369786966271235</v>
      </c>
      <c r="BA972" s="2">
        <f t="shared" si="259"/>
        <v>-0.1609551276182338</v>
      </c>
      <c r="BB972" s="37">
        <f t="shared" si="262"/>
        <v>10</v>
      </c>
      <c r="BD972" s="37">
        <f t="shared" si="264"/>
        <v>21.83367199999984</v>
      </c>
      <c r="BE972" s="2">
        <f t="shared" si="263"/>
        <v>0.0029639834135236826</v>
      </c>
    </row>
    <row r="973" spans="1:57" ht="12.75">
      <c r="A973" s="1"/>
      <c r="B973" s="62"/>
      <c r="N973" s="37">
        <f t="shared" si="260"/>
        <v>1</v>
      </c>
      <c r="V973" s="39">
        <f t="shared" si="249"/>
      </c>
      <c r="W973" s="39">
        <f t="shared" si="250"/>
      </c>
      <c r="X973" s="39">
        <f t="shared" si="251"/>
      </c>
      <c r="Y973" s="39">
        <f t="shared" si="252"/>
      </c>
      <c r="Z973" s="39">
        <f t="shared" si="253"/>
      </c>
      <c r="AA973" s="39">
        <f t="shared" si="254"/>
      </c>
      <c r="AB973" s="39">
        <f t="shared" si="255"/>
      </c>
      <c r="AC973" s="39">
        <f t="shared" si="256"/>
      </c>
      <c r="AD973" s="39">
        <f t="shared" si="257"/>
      </c>
      <c r="AE973" s="39">
        <f t="shared" si="258"/>
      </c>
      <c r="AF973" s="39"/>
      <c r="AX973" s="2">
        <v>-0.0007040620136112563</v>
      </c>
      <c r="AY973" s="39">
        <f t="shared" si="261"/>
        <v>-0.16683430047943126</v>
      </c>
      <c r="BA973" s="2">
        <f t="shared" si="259"/>
        <v>-0.1609551276182338</v>
      </c>
      <c r="BB973" s="37">
        <f t="shared" si="262"/>
        <v>10</v>
      </c>
      <c r="BD973" s="37">
        <f t="shared" si="264"/>
        <v>21.84881959999984</v>
      </c>
      <c r="BE973" s="2">
        <f t="shared" si="263"/>
        <v>0.002914202249306911</v>
      </c>
    </row>
    <row r="974" spans="1:57" ht="12.75">
      <c r="A974" s="1"/>
      <c r="B974" s="62"/>
      <c r="N974" s="37">
        <f t="shared" si="260"/>
        <v>1</v>
      </c>
      <c r="V974" s="39">
        <f t="shared" si="249"/>
      </c>
      <c r="W974" s="39">
        <f t="shared" si="250"/>
      </c>
      <c r="X974" s="39">
        <f t="shared" si="251"/>
      </c>
      <c r="Y974" s="39">
        <f t="shared" si="252"/>
      </c>
      <c r="Z974" s="39">
        <f t="shared" si="253"/>
      </c>
      <c r="AA974" s="39">
        <f t="shared" si="254"/>
      </c>
      <c r="AB974" s="39">
        <f t="shared" si="255"/>
      </c>
      <c r="AC974" s="39">
        <f t="shared" si="256"/>
      </c>
      <c r="AD974" s="39">
        <f t="shared" si="257"/>
      </c>
      <c r="AE974" s="39">
        <f t="shared" si="258"/>
      </c>
      <c r="AF974" s="39"/>
      <c r="AX974" s="2">
        <v>0.029203466902676473</v>
      </c>
      <c r="AY974" s="39">
        <f t="shared" si="261"/>
        <v>-0.15971346026126754</v>
      </c>
      <c r="BA974" s="2">
        <f t="shared" si="259"/>
        <v>-0.1609551276182338</v>
      </c>
      <c r="BB974" s="37">
        <f t="shared" si="262"/>
        <v>10</v>
      </c>
      <c r="BD974" s="37">
        <f t="shared" si="264"/>
        <v>21.863967199999838</v>
      </c>
      <c r="BE974" s="2">
        <f t="shared" si="263"/>
        <v>0.002865154030191316</v>
      </c>
    </row>
    <row r="975" spans="1:57" ht="12.75">
      <c r="A975" s="1"/>
      <c r="B975" s="62"/>
      <c r="N975" s="37">
        <f t="shared" si="260"/>
        <v>1</v>
      </c>
      <c r="V975" s="39">
        <f t="shared" si="249"/>
      </c>
      <c r="W975" s="39">
        <f t="shared" si="250"/>
      </c>
      <c r="X975" s="39">
        <f t="shared" si="251"/>
      </c>
      <c r="Y975" s="39">
        <f t="shared" si="252"/>
      </c>
      <c r="Z975" s="39">
        <f t="shared" si="253"/>
      </c>
      <c r="AA975" s="39">
        <f t="shared" si="254"/>
      </c>
      <c r="AB975" s="39">
        <f t="shared" si="255"/>
      </c>
      <c r="AC975" s="39">
        <f t="shared" si="256"/>
      </c>
      <c r="AD975" s="39">
        <f t="shared" si="257"/>
      </c>
      <c r="AE975" s="39">
        <f t="shared" si="258"/>
      </c>
      <c r="AF975" s="39"/>
      <c r="AX975" s="2">
        <v>0.007534104434339425</v>
      </c>
      <c r="AY975" s="39">
        <f t="shared" si="261"/>
        <v>-0.16487283227753824</v>
      </c>
      <c r="BA975" s="2">
        <f t="shared" si="259"/>
        <v>-0.1609551276182338</v>
      </c>
      <c r="BB975" s="37">
        <f t="shared" si="262"/>
        <v>10</v>
      </c>
      <c r="BD975" s="37">
        <f t="shared" si="264"/>
        <v>21.879114799999837</v>
      </c>
      <c r="BE975" s="2">
        <f t="shared" si="263"/>
        <v>0.0028168299218487964</v>
      </c>
    </row>
    <row r="976" spans="1:57" ht="12.75">
      <c r="A976" s="1"/>
      <c r="B976" s="62"/>
      <c r="N976" s="37">
        <f t="shared" si="260"/>
        <v>1</v>
      </c>
      <c r="V976" s="39">
        <f t="shared" si="249"/>
      </c>
      <c r="W976" s="39">
        <f t="shared" si="250"/>
      </c>
      <c r="X976" s="39">
        <f t="shared" si="251"/>
      </c>
      <c r="Y976" s="39">
        <f t="shared" si="252"/>
      </c>
      <c r="Z976" s="39">
        <f t="shared" si="253"/>
      </c>
      <c r="AA976" s="39">
        <f t="shared" si="254"/>
      </c>
      <c r="AB976" s="39">
        <f t="shared" si="255"/>
      </c>
      <c r="AC976" s="39">
        <f t="shared" si="256"/>
      </c>
      <c r="AD976" s="39">
        <f t="shared" si="257"/>
      </c>
      <c r="AE976" s="39">
        <f t="shared" si="258"/>
      </c>
      <c r="AF976" s="39"/>
      <c r="AX976" s="2">
        <v>0.020707113864558854</v>
      </c>
      <c r="AY976" s="39">
        <f t="shared" si="261"/>
        <v>-0.16173640146081933</v>
      </c>
      <c r="BA976" s="2">
        <f t="shared" si="259"/>
        <v>-0.1609551276182338</v>
      </c>
      <c r="BB976" s="37">
        <f t="shared" si="262"/>
        <v>10</v>
      </c>
      <c r="BD976" s="37">
        <f t="shared" si="264"/>
        <v>21.894262399999835</v>
      </c>
      <c r="BE976" s="2">
        <f t="shared" si="263"/>
        <v>0.002769221161252995</v>
      </c>
    </row>
    <row r="977" spans="1:57" ht="12.75">
      <c r="A977" s="1"/>
      <c r="B977" s="62"/>
      <c r="N977" s="37">
        <f t="shared" si="260"/>
        <v>1</v>
      </c>
      <c r="V977" s="39">
        <f t="shared" si="249"/>
      </c>
      <c r="W977" s="39">
        <f t="shared" si="250"/>
      </c>
      <c r="X977" s="39">
        <f t="shared" si="251"/>
      </c>
      <c r="Y977" s="39">
        <f t="shared" si="252"/>
      </c>
      <c r="Z977" s="39">
        <f t="shared" si="253"/>
      </c>
      <c r="AA977" s="39">
        <f t="shared" si="254"/>
      </c>
      <c r="AB977" s="39">
        <f t="shared" si="255"/>
      </c>
      <c r="AC977" s="39">
        <f t="shared" si="256"/>
      </c>
      <c r="AD977" s="39">
        <f t="shared" si="257"/>
      </c>
      <c r="AE977" s="39">
        <f t="shared" si="258"/>
      </c>
      <c r="AF977" s="39"/>
      <c r="AX977" s="2">
        <v>0.009751579332865384</v>
      </c>
      <c r="AY977" s="39">
        <f t="shared" si="261"/>
        <v>-0.1643448620636035</v>
      </c>
      <c r="BA977" s="2">
        <f t="shared" si="259"/>
        <v>-0.1609551276182338</v>
      </c>
      <c r="BB977" s="37">
        <f t="shared" si="262"/>
        <v>10</v>
      </c>
      <c r="BD977" s="37">
        <f t="shared" si="264"/>
        <v>21.909409999999834</v>
      </c>
      <c r="BE977" s="2">
        <f t="shared" si="263"/>
        <v>0.002722319056727898</v>
      </c>
    </row>
    <row r="978" spans="1:57" ht="12.75">
      <c r="A978" s="1"/>
      <c r="B978" s="62"/>
      <c r="N978" s="37">
        <f t="shared" si="260"/>
        <v>1</v>
      </c>
      <c r="V978" s="39">
        <f t="shared" si="249"/>
      </c>
      <c r="W978" s="39">
        <f t="shared" si="250"/>
      </c>
      <c r="X978" s="39">
        <f t="shared" si="251"/>
      </c>
      <c r="Y978" s="39">
        <f t="shared" si="252"/>
      </c>
      <c r="Z978" s="39">
        <f t="shared" si="253"/>
      </c>
      <c r="AA978" s="39">
        <f t="shared" si="254"/>
      </c>
      <c r="AB978" s="39">
        <f t="shared" si="255"/>
      </c>
      <c r="AC978" s="39">
        <f t="shared" si="256"/>
      </c>
      <c r="AD978" s="39">
        <f t="shared" si="257"/>
      </c>
      <c r="AE978" s="39">
        <f t="shared" si="258"/>
      </c>
      <c r="AF978" s="39"/>
      <c r="AX978" s="2">
        <v>0.007752006591998047</v>
      </c>
      <c r="AY978" s="39">
        <f t="shared" si="261"/>
        <v>-0.16482095081142906</v>
      </c>
      <c r="BA978" s="2">
        <f t="shared" si="259"/>
        <v>-0.1609551276182338</v>
      </c>
      <c r="BB978" s="37">
        <f t="shared" si="262"/>
        <v>10</v>
      </c>
      <c r="BD978" s="37">
        <f t="shared" si="264"/>
        <v>21.924557599999833</v>
      </c>
      <c r="BE978" s="2">
        <f t="shared" si="263"/>
        <v>0.002676114987982875</v>
      </c>
    </row>
    <row r="979" spans="1:57" ht="12.75">
      <c r="A979" s="1"/>
      <c r="B979" s="62"/>
      <c r="N979" s="37">
        <f t="shared" si="260"/>
        <v>1</v>
      </c>
      <c r="V979" s="39">
        <f t="shared" si="249"/>
      </c>
      <c r="W979" s="39">
        <f t="shared" si="250"/>
      </c>
      <c r="X979" s="39">
        <f t="shared" si="251"/>
      </c>
      <c r="Y979" s="39">
        <f t="shared" si="252"/>
      </c>
      <c r="Z979" s="39">
        <f t="shared" si="253"/>
      </c>
      <c r="AA979" s="39">
        <f t="shared" si="254"/>
      </c>
      <c r="AB979" s="39">
        <f t="shared" si="255"/>
      </c>
      <c r="AC979" s="39">
        <f t="shared" si="256"/>
      </c>
      <c r="AD979" s="39">
        <f t="shared" si="257"/>
      </c>
      <c r="AE979" s="39">
        <f t="shared" si="258"/>
      </c>
      <c r="AF979" s="39"/>
      <c r="AX979" s="2">
        <v>-0.004141056550798057</v>
      </c>
      <c r="AY979" s="39">
        <f t="shared" si="261"/>
        <v>-0.1676526325120948</v>
      </c>
      <c r="BA979" s="2">
        <f t="shared" si="259"/>
        <v>-0.1609551276182338</v>
      </c>
      <c r="BB979" s="37">
        <f t="shared" si="262"/>
        <v>10</v>
      </c>
      <c r="BD979" s="37">
        <f t="shared" si="264"/>
        <v>21.939705199999832</v>
      </c>
      <c r="BE979" s="2">
        <f t="shared" si="263"/>
        <v>0.0026306004061343907</v>
      </c>
    </row>
    <row r="980" spans="1:57" ht="12.75">
      <c r="A980" s="1"/>
      <c r="B980" s="62"/>
      <c r="N980" s="37">
        <f t="shared" si="260"/>
        <v>1</v>
      </c>
      <c r="V980" s="39">
        <f t="shared" si="249"/>
      </c>
      <c r="W980" s="39">
        <f t="shared" si="250"/>
      </c>
      <c r="X980" s="39">
        <f t="shared" si="251"/>
      </c>
      <c r="Y980" s="39">
        <f t="shared" si="252"/>
      </c>
      <c r="Z980" s="39">
        <f t="shared" si="253"/>
      </c>
      <c r="AA980" s="39">
        <f t="shared" si="254"/>
      </c>
      <c r="AB980" s="39">
        <f t="shared" si="255"/>
      </c>
      <c r="AC980" s="39">
        <f t="shared" si="256"/>
      </c>
      <c r="AD980" s="39">
        <f t="shared" si="257"/>
      </c>
      <c r="AE980" s="39">
        <f t="shared" si="258"/>
      </c>
      <c r="AF980" s="39"/>
      <c r="AX980" s="2">
        <v>0.002692648091067229</v>
      </c>
      <c r="AY980" s="39">
        <f t="shared" si="261"/>
        <v>-0.16602555997831733</v>
      </c>
      <c r="BA980" s="2">
        <f t="shared" si="259"/>
        <v>-0.1609551276182338</v>
      </c>
      <c r="BB980" s="37">
        <f t="shared" si="262"/>
        <v>10</v>
      </c>
      <c r="BD980" s="37">
        <f t="shared" si="264"/>
        <v>21.95485279999983</v>
      </c>
      <c r="BE980" s="2">
        <f t="shared" si="263"/>
        <v>0.002585766833714605</v>
      </c>
    </row>
    <row r="981" spans="1:57" ht="12.75">
      <c r="A981" s="1"/>
      <c r="B981" s="62"/>
      <c r="N981" s="37">
        <f t="shared" si="260"/>
        <v>1</v>
      </c>
      <c r="V981" s="39">
        <f t="shared" si="249"/>
      </c>
      <c r="W981" s="39">
        <f t="shared" si="250"/>
      </c>
      <c r="X981" s="39">
        <f t="shared" si="251"/>
      </c>
      <c r="Y981" s="39">
        <f t="shared" si="252"/>
      </c>
      <c r="Z981" s="39">
        <f t="shared" si="253"/>
      </c>
      <c r="AA981" s="39">
        <f t="shared" si="254"/>
      </c>
      <c r="AB981" s="39">
        <f t="shared" si="255"/>
      </c>
      <c r="AC981" s="39">
        <f t="shared" si="256"/>
      </c>
      <c r="AD981" s="39">
        <f t="shared" si="257"/>
      </c>
      <c r="AE981" s="39">
        <f t="shared" si="258"/>
      </c>
      <c r="AF981" s="39"/>
      <c r="AX981" s="2">
        <v>-0.0136848048341319</v>
      </c>
      <c r="AY981" s="39">
        <f t="shared" si="261"/>
        <v>-0.16992495353193618</v>
      </c>
      <c r="BA981" s="2">
        <f t="shared" si="259"/>
        <v>-0.1609551276182338</v>
      </c>
      <c r="BB981" s="37">
        <f t="shared" si="262"/>
        <v>10</v>
      </c>
      <c r="BD981" s="37">
        <f t="shared" si="264"/>
        <v>21.97000039999983</v>
      </c>
      <c r="BE981" s="2">
        <f t="shared" si="263"/>
        <v>0.00254160586466709</v>
      </c>
    </row>
    <row r="982" spans="1:57" ht="12.75">
      <c r="A982" s="1"/>
      <c r="B982" s="62"/>
      <c r="N982" s="37">
        <f t="shared" si="260"/>
        <v>1</v>
      </c>
      <c r="V982" s="39">
        <f t="shared" si="249"/>
      </c>
      <c r="W982" s="39">
        <f t="shared" si="250"/>
      </c>
      <c r="X982" s="39">
        <f t="shared" si="251"/>
      </c>
      <c r="Y982" s="39">
        <f t="shared" si="252"/>
      </c>
      <c r="Z982" s="39">
        <f t="shared" si="253"/>
      </c>
      <c r="AA982" s="39">
        <f t="shared" si="254"/>
      </c>
      <c r="AB982" s="39">
        <f t="shared" si="255"/>
      </c>
      <c r="AC982" s="39">
        <f t="shared" si="256"/>
      </c>
      <c r="AD982" s="39">
        <f t="shared" si="257"/>
      </c>
      <c r="AE982" s="39">
        <f t="shared" si="258"/>
      </c>
      <c r="AF982" s="39"/>
      <c r="AX982" s="2">
        <v>0.0003048799096652087</v>
      </c>
      <c r="AY982" s="39">
        <f t="shared" si="261"/>
        <v>-0.1665940762119845</v>
      </c>
      <c r="BA982" s="2">
        <f t="shared" si="259"/>
        <v>-0.1609551276182338</v>
      </c>
      <c r="BB982" s="37">
        <f t="shared" si="262"/>
        <v>10</v>
      </c>
      <c r="BD982" s="37">
        <f t="shared" si="264"/>
        <v>21.98514799999983</v>
      </c>
      <c r="BE982" s="2">
        <f t="shared" si="263"/>
        <v>0.002498109164329858</v>
      </c>
    </row>
    <row r="983" spans="1:57" ht="12.75">
      <c r="A983" s="1"/>
      <c r="B983" s="62"/>
      <c r="N983" s="37">
        <f t="shared" si="260"/>
        <v>1</v>
      </c>
      <c r="V983" s="39">
        <f t="shared" si="249"/>
      </c>
      <c r="W983" s="39">
        <f t="shared" si="250"/>
      </c>
      <c r="X983" s="39">
        <f t="shared" si="251"/>
      </c>
      <c r="Y983" s="39">
        <f t="shared" si="252"/>
      </c>
      <c r="Z983" s="39">
        <f t="shared" si="253"/>
      </c>
      <c r="AA983" s="39">
        <f t="shared" si="254"/>
      </c>
      <c r="AB983" s="39">
        <f t="shared" si="255"/>
      </c>
      <c r="AC983" s="39">
        <f t="shared" si="256"/>
      </c>
      <c r="AD983" s="39">
        <f t="shared" si="257"/>
      </c>
      <c r="AE983" s="39">
        <f t="shared" si="258"/>
      </c>
      <c r="AF983" s="39"/>
      <c r="AX983" s="2">
        <v>-0.01794763023773919</v>
      </c>
      <c r="AY983" s="39">
        <f t="shared" si="261"/>
        <v>-0.1709399119613665</v>
      </c>
      <c r="BA983" s="2">
        <f t="shared" si="259"/>
        <v>-0.1609551276182338</v>
      </c>
      <c r="BB983" s="37">
        <f t="shared" si="262"/>
        <v>10</v>
      </c>
      <c r="BD983" s="37">
        <f t="shared" si="264"/>
        <v>22.000295599999827</v>
      </c>
      <c r="BE983" s="2">
        <f t="shared" si="263"/>
        <v>0.0024552684694059516</v>
      </c>
    </row>
    <row r="984" spans="1:57" ht="12.75">
      <c r="A984" s="1"/>
      <c r="B984" s="62"/>
      <c r="N984" s="37">
        <f t="shared" si="260"/>
        <v>1</v>
      </c>
      <c r="V984" s="39">
        <f t="shared" si="249"/>
      </c>
      <c r="W984" s="39">
        <f t="shared" si="250"/>
      </c>
      <c r="X984" s="39">
        <f t="shared" si="251"/>
      </c>
      <c r="Y984" s="39">
        <f t="shared" si="252"/>
      </c>
      <c r="Z984" s="39">
        <f t="shared" si="253"/>
      </c>
      <c r="AA984" s="39">
        <f t="shared" si="254"/>
      </c>
      <c r="AB984" s="39">
        <f t="shared" si="255"/>
      </c>
      <c r="AC984" s="39">
        <f t="shared" si="256"/>
      </c>
      <c r="AD984" s="39">
        <f t="shared" si="257"/>
      </c>
      <c r="AE984" s="39">
        <f t="shared" si="258"/>
      </c>
      <c r="AF984" s="39"/>
      <c r="AX984" s="2">
        <v>0.0007992797631763623</v>
      </c>
      <c r="AY984" s="39">
        <f t="shared" si="261"/>
        <v>-0.1664763619611485</v>
      </c>
      <c r="BA984" s="2">
        <f t="shared" si="259"/>
        <v>-0.1609551276182338</v>
      </c>
      <c r="BB984" s="37">
        <f t="shared" si="262"/>
        <v>10</v>
      </c>
      <c r="BD984" s="37">
        <f t="shared" si="264"/>
        <v>22.015443199999826</v>
      </c>
      <c r="BE984" s="2">
        <f t="shared" si="263"/>
        <v>0.0024130755879218043</v>
      </c>
    </row>
    <row r="985" spans="1:57" ht="12.75">
      <c r="A985" s="1"/>
      <c r="B985" s="62"/>
      <c r="N985" s="37">
        <f t="shared" si="260"/>
        <v>1</v>
      </c>
      <c r="V985" s="39">
        <f t="shared" si="249"/>
      </c>
      <c r="W985" s="39">
        <f t="shared" si="250"/>
      </c>
      <c r="X985" s="39">
        <f t="shared" si="251"/>
      </c>
      <c r="Y985" s="39">
        <f t="shared" si="252"/>
      </c>
      <c r="Z985" s="39">
        <f t="shared" si="253"/>
      </c>
      <c r="AA985" s="39">
        <f t="shared" si="254"/>
      </c>
      <c r="AB985" s="39">
        <f t="shared" si="255"/>
      </c>
      <c r="AC985" s="39">
        <f t="shared" si="256"/>
      </c>
      <c r="AD985" s="39">
        <f t="shared" si="257"/>
      </c>
      <c r="AE985" s="39">
        <f t="shared" si="258"/>
      </c>
      <c r="AF985" s="39"/>
      <c r="AX985" s="2">
        <v>-0.022794579912717064</v>
      </c>
      <c r="AY985" s="39">
        <f t="shared" si="261"/>
        <v>-0.172093947598266</v>
      </c>
      <c r="BA985" s="2">
        <f t="shared" si="259"/>
        <v>-0.1609551276182338</v>
      </c>
      <c r="BB985" s="37">
        <f t="shared" si="262"/>
        <v>10</v>
      </c>
      <c r="BD985" s="37">
        <f t="shared" si="264"/>
        <v>22.030590799999825</v>
      </c>
      <c r="BE985" s="2">
        <f t="shared" si="263"/>
        <v>0.0023715223991735736</v>
      </c>
    </row>
    <row r="986" spans="1:57" ht="12.75">
      <c r="A986" s="1"/>
      <c r="B986" s="62"/>
      <c r="N986" s="37">
        <f t="shared" si="260"/>
        <v>1</v>
      </c>
      <c r="V986" s="39">
        <f t="shared" si="249"/>
      </c>
      <c r="W986" s="39">
        <f t="shared" si="250"/>
      </c>
      <c r="X986" s="39">
        <f t="shared" si="251"/>
      </c>
      <c r="Y986" s="39">
        <f t="shared" si="252"/>
      </c>
      <c r="Z986" s="39">
        <f t="shared" si="253"/>
      </c>
      <c r="AA986" s="39">
        <f t="shared" si="254"/>
      </c>
      <c r="AB986" s="39">
        <f t="shared" si="255"/>
      </c>
      <c r="AC986" s="39">
        <f t="shared" si="256"/>
      </c>
      <c r="AD986" s="39">
        <f t="shared" si="257"/>
      </c>
      <c r="AE986" s="39">
        <f t="shared" si="258"/>
      </c>
      <c r="AF986" s="39"/>
      <c r="AX986" s="2">
        <v>0.026183965575121315</v>
      </c>
      <c r="AY986" s="39">
        <f t="shared" si="261"/>
        <v>-0.16043238914878066</v>
      </c>
      <c r="BA986" s="2">
        <f t="shared" si="259"/>
        <v>-0.1609551276182338</v>
      </c>
      <c r="BB986" s="37">
        <f t="shared" si="262"/>
        <v>10</v>
      </c>
      <c r="BD986" s="37">
        <f t="shared" si="264"/>
        <v>22.045738399999824</v>
      </c>
      <c r="BE986" s="2">
        <f t="shared" si="263"/>
        <v>0.002330600853661686</v>
      </c>
    </row>
    <row r="987" spans="1:57" ht="12.75">
      <c r="A987" s="1"/>
      <c r="B987" s="62"/>
      <c r="N987" s="37">
        <f t="shared" si="260"/>
        <v>1</v>
      </c>
      <c r="V987" s="39">
        <f t="shared" si="249"/>
      </c>
      <c r="W987" s="39">
        <f t="shared" si="250"/>
      </c>
      <c r="X987" s="39">
        <f t="shared" si="251"/>
      </c>
      <c r="Y987" s="39">
        <f t="shared" si="252"/>
      </c>
      <c r="Z987" s="39">
        <f t="shared" si="253"/>
      </c>
      <c r="AA987" s="39">
        <f t="shared" si="254"/>
      </c>
      <c r="AB987" s="39">
        <f t="shared" si="255"/>
      </c>
      <c r="AC987" s="39">
        <f t="shared" si="256"/>
      </c>
      <c r="AD987" s="39">
        <f t="shared" si="257"/>
      </c>
      <c r="AE987" s="39">
        <f t="shared" si="258"/>
      </c>
      <c r="AF987" s="39"/>
      <c r="AX987" s="2">
        <v>-0.013774529251991335</v>
      </c>
      <c r="AY987" s="39">
        <f t="shared" si="261"/>
        <v>-0.1699463164885694</v>
      </c>
      <c r="BA987" s="2">
        <f t="shared" si="259"/>
        <v>-0.1609551276182338</v>
      </c>
      <c r="BB987" s="37">
        <f t="shared" si="262"/>
        <v>10</v>
      </c>
      <c r="BD987" s="37">
        <f t="shared" si="264"/>
        <v>22.060885999999822</v>
      </c>
      <c r="BE987" s="2">
        <f t="shared" si="263"/>
        <v>0.0022903029730138077</v>
      </c>
    </row>
    <row r="988" spans="1:57" ht="12.75">
      <c r="A988" s="1"/>
      <c r="B988" s="62"/>
      <c r="N988" s="37">
        <f t="shared" si="260"/>
        <v>1</v>
      </c>
      <c r="V988" s="39">
        <f t="shared" si="249"/>
      </c>
      <c r="W988" s="39">
        <f t="shared" si="250"/>
      </c>
      <c r="X988" s="39">
        <f t="shared" si="251"/>
      </c>
      <c r="Y988" s="39">
        <f t="shared" si="252"/>
      </c>
      <c r="Z988" s="39">
        <f t="shared" si="253"/>
      </c>
      <c r="AA988" s="39">
        <f t="shared" si="254"/>
      </c>
      <c r="AB988" s="39">
        <f t="shared" si="255"/>
      </c>
      <c r="AC988" s="39">
        <f t="shared" si="256"/>
      </c>
      <c r="AD988" s="39">
        <f t="shared" si="257"/>
      </c>
      <c r="AE988" s="39">
        <f t="shared" si="258"/>
      </c>
      <c r="AF988" s="39"/>
      <c r="AX988" s="2">
        <v>-0.00953367717520676</v>
      </c>
      <c r="AY988" s="39">
        <f t="shared" si="261"/>
        <v>-0.16893658980362067</v>
      </c>
      <c r="BA988" s="2">
        <f t="shared" si="259"/>
        <v>-0.1609551276182338</v>
      </c>
      <c r="BB988" s="37">
        <f t="shared" si="262"/>
        <v>10</v>
      </c>
      <c r="BD988" s="37">
        <f t="shared" si="264"/>
        <v>22.07603359999982</v>
      </c>
      <c r="BE988" s="2">
        <f t="shared" si="263"/>
        <v>0.002250620849896436</v>
      </c>
    </row>
    <row r="989" spans="1:57" ht="12.75">
      <c r="A989" s="1"/>
      <c r="B989" s="62"/>
      <c r="N989" s="37">
        <f t="shared" si="260"/>
        <v>1</v>
      </c>
      <c r="V989" s="39">
        <f t="shared" si="249"/>
      </c>
      <c r="W989" s="39">
        <f t="shared" si="250"/>
      </c>
      <c r="X989" s="39">
        <f t="shared" si="251"/>
      </c>
      <c r="Y989" s="39">
        <f t="shared" si="252"/>
      </c>
      <c r="Z989" s="39">
        <f t="shared" si="253"/>
      </c>
      <c r="AA989" s="39">
        <f t="shared" si="254"/>
      </c>
      <c r="AB989" s="39">
        <f t="shared" si="255"/>
      </c>
      <c r="AC989" s="39">
        <f t="shared" si="256"/>
      </c>
      <c r="AD989" s="39">
        <f t="shared" si="257"/>
      </c>
      <c r="AE989" s="39">
        <f t="shared" si="258"/>
      </c>
      <c r="AF989" s="39"/>
      <c r="AX989" s="2">
        <v>-0.021214331492049928</v>
      </c>
      <c r="AY989" s="39">
        <f t="shared" si="261"/>
        <v>-0.17171769797429762</v>
      </c>
      <c r="BA989" s="2">
        <f t="shared" si="259"/>
        <v>-0.1609551276182338</v>
      </c>
      <c r="BB989" s="37">
        <f t="shared" si="262"/>
        <v>10</v>
      </c>
      <c r="BD989" s="37">
        <f t="shared" si="264"/>
        <v>22.09118119999982</v>
      </c>
      <c r="BE989" s="2">
        <f t="shared" si="263"/>
        <v>0.0022115466479153616</v>
      </c>
    </row>
    <row r="990" spans="1:57" ht="12.75">
      <c r="A990" s="1"/>
      <c r="B990" s="62"/>
      <c r="N990" s="37">
        <f t="shared" si="260"/>
        <v>1</v>
      </c>
      <c r="V990" s="39">
        <f t="shared" si="249"/>
      </c>
      <c r="W990" s="39">
        <f t="shared" si="250"/>
      </c>
      <c r="X990" s="39">
        <f t="shared" si="251"/>
      </c>
      <c r="Y990" s="39">
        <f t="shared" si="252"/>
      </c>
      <c r="Z990" s="39">
        <f t="shared" si="253"/>
      </c>
      <c r="AA990" s="39">
        <f t="shared" si="254"/>
      </c>
      <c r="AB990" s="39">
        <f t="shared" si="255"/>
      </c>
      <c r="AC990" s="39">
        <f t="shared" si="256"/>
      </c>
      <c r="AD990" s="39">
        <f t="shared" si="257"/>
      </c>
      <c r="AE990" s="39">
        <f t="shared" si="258"/>
      </c>
      <c r="AF990" s="39"/>
      <c r="AX990" s="2">
        <v>-0.0017551194799645987</v>
      </c>
      <c r="AY990" s="39">
        <f t="shared" si="261"/>
        <v>-0.16708455225713445</v>
      </c>
      <c r="BA990" s="2">
        <f t="shared" si="259"/>
        <v>-0.1609551276182338</v>
      </c>
      <c r="BB990" s="37">
        <f t="shared" si="262"/>
        <v>10</v>
      </c>
      <c r="BD990" s="37">
        <f t="shared" si="264"/>
        <v>22.10632879999982</v>
      </c>
      <c r="BE990" s="2">
        <f t="shared" si="263"/>
        <v>0.002173072601505171</v>
      </c>
    </row>
    <row r="991" spans="1:57" ht="12.75">
      <c r="A991" s="1"/>
      <c r="B991" s="62"/>
      <c r="N991" s="37">
        <f t="shared" si="260"/>
        <v>1</v>
      </c>
      <c r="V991" s="39">
        <f t="shared" si="249"/>
      </c>
      <c r="W991" s="39">
        <f t="shared" si="250"/>
      </c>
      <c r="X991" s="39">
        <f t="shared" si="251"/>
      </c>
      <c r="Y991" s="39">
        <f t="shared" si="252"/>
      </c>
      <c r="Z991" s="39">
        <f t="shared" si="253"/>
      </c>
      <c r="AA991" s="39">
        <f t="shared" si="254"/>
      </c>
      <c r="AB991" s="39">
        <f t="shared" si="255"/>
      </c>
      <c r="AC991" s="39">
        <f t="shared" si="256"/>
      </c>
      <c r="AD991" s="39">
        <f t="shared" si="257"/>
      </c>
      <c r="AE991" s="39">
        <f t="shared" si="258"/>
      </c>
      <c r="AF991" s="39"/>
      <c r="AX991" s="2">
        <v>-0.006019775994140445</v>
      </c>
      <c r="AY991" s="39">
        <f t="shared" si="261"/>
        <v>-0.16809994666527156</v>
      </c>
      <c r="BA991" s="2">
        <f t="shared" si="259"/>
        <v>-0.1609551276182338</v>
      </c>
      <c r="BB991" s="37">
        <f t="shared" si="262"/>
        <v>10</v>
      </c>
      <c r="BD991" s="37">
        <f t="shared" si="264"/>
        <v>22.121476399999818</v>
      </c>
      <c r="BE991" s="2">
        <f t="shared" si="263"/>
        <v>0.0021351910158080535</v>
      </c>
    </row>
    <row r="992" spans="1:57" ht="12.75">
      <c r="A992" s="1"/>
      <c r="B992" s="62"/>
      <c r="N992" s="37">
        <f t="shared" si="260"/>
        <v>1</v>
      </c>
      <c r="V992" s="39">
        <f t="shared" si="249"/>
      </c>
      <c r="W992" s="39">
        <f t="shared" si="250"/>
      </c>
      <c r="X992" s="39">
        <f t="shared" si="251"/>
      </c>
      <c r="Y992" s="39">
        <f t="shared" si="252"/>
      </c>
      <c r="Z992" s="39">
        <f t="shared" si="253"/>
      </c>
      <c r="AA992" s="39">
        <f t="shared" si="254"/>
      </c>
      <c r="AB992" s="39">
        <f t="shared" si="255"/>
      </c>
      <c r="AC992" s="39">
        <f t="shared" si="256"/>
      </c>
      <c r="AD992" s="39">
        <f t="shared" si="257"/>
      </c>
      <c r="AE992" s="39">
        <f t="shared" si="258"/>
      </c>
      <c r="AF992" s="39"/>
      <c r="AX992" s="2">
        <v>-0.027619556260872216</v>
      </c>
      <c r="AY992" s="39">
        <f t="shared" si="261"/>
        <v>-0.17324275149068388</v>
      </c>
      <c r="BA992" s="2">
        <f t="shared" si="259"/>
        <v>-0.1609551276182338</v>
      </c>
      <c r="BB992" s="37">
        <f t="shared" si="262"/>
        <v>10</v>
      </c>
      <c r="BD992" s="37">
        <f t="shared" si="264"/>
        <v>22.136623999999816</v>
      </c>
      <c r="BE992" s="2">
        <f t="shared" si="263"/>
        <v>0.002097894266542085</v>
      </c>
    </row>
    <row r="993" spans="1:57" ht="12.75">
      <c r="A993" s="1"/>
      <c r="B993" s="62"/>
      <c r="N993" s="37">
        <f t="shared" si="260"/>
        <v>1</v>
      </c>
      <c r="V993" s="39">
        <f t="shared" si="249"/>
      </c>
      <c r="W993" s="39">
        <f t="shared" si="250"/>
      </c>
      <c r="X993" s="39">
        <f t="shared" si="251"/>
      </c>
      <c r="Y993" s="39">
        <f t="shared" si="252"/>
      </c>
      <c r="Z993" s="39">
        <f t="shared" si="253"/>
      </c>
      <c r="AA993" s="39">
        <f t="shared" si="254"/>
      </c>
      <c r="AB993" s="39">
        <f t="shared" si="255"/>
      </c>
      <c r="AC993" s="39">
        <f t="shared" si="256"/>
      </c>
      <c r="AD993" s="39">
        <f t="shared" si="257"/>
      </c>
      <c r="AE993" s="39">
        <f t="shared" si="258"/>
      </c>
      <c r="AF993" s="39"/>
      <c r="AX993" s="2">
        <v>0.026537369914853358</v>
      </c>
      <c r="AY993" s="39">
        <f t="shared" si="261"/>
        <v>-0.16034824525836827</v>
      </c>
      <c r="BA993" s="2">
        <f t="shared" si="259"/>
        <v>-0.1609551276182338</v>
      </c>
      <c r="BB993" s="37">
        <f t="shared" si="262"/>
        <v>10</v>
      </c>
      <c r="BD993" s="37">
        <f t="shared" si="264"/>
        <v>22.151771599999815</v>
      </c>
      <c r="BE993" s="2">
        <f t="shared" si="263"/>
        <v>0.002061174799859206</v>
      </c>
    </row>
    <row r="994" spans="1:57" ht="12.75">
      <c r="A994" s="1"/>
      <c r="B994" s="62"/>
      <c r="N994" s="37">
        <f t="shared" si="260"/>
        <v>1</v>
      </c>
      <c r="V994" s="39">
        <f t="shared" si="249"/>
      </c>
      <c r="W994" s="39">
        <f t="shared" si="250"/>
      </c>
      <c r="X994" s="39">
        <f t="shared" si="251"/>
      </c>
      <c r="Y994" s="39">
        <f t="shared" si="252"/>
      </c>
      <c r="Z994" s="39">
        <f t="shared" si="253"/>
      </c>
      <c r="AA994" s="39">
        <f t="shared" si="254"/>
      </c>
      <c r="AB994" s="39">
        <f t="shared" si="255"/>
      </c>
      <c r="AC994" s="39">
        <f t="shared" si="256"/>
      </c>
      <c r="AD994" s="39">
        <f t="shared" si="257"/>
      </c>
      <c r="AE994" s="39">
        <f t="shared" si="258"/>
      </c>
      <c r="AF994" s="39"/>
      <c r="AX994" s="2">
        <v>0.02745475630970183</v>
      </c>
      <c r="AY994" s="39">
        <f t="shared" si="261"/>
        <v>-0.1601298199262615</v>
      </c>
      <c r="BA994" s="2">
        <f t="shared" si="259"/>
        <v>-0.1609551276182338</v>
      </c>
      <c r="BB994" s="37">
        <f t="shared" si="262"/>
        <v>10</v>
      </c>
      <c r="BD994" s="37">
        <f t="shared" si="264"/>
        <v>22.166919199999814</v>
      </c>
      <c r="BE994" s="2">
        <f t="shared" si="263"/>
        <v>0.002025025132193128</v>
      </c>
    </row>
    <row r="995" spans="1:57" ht="12.75">
      <c r="A995" s="1"/>
      <c r="B995" s="62"/>
      <c r="N995" s="37">
        <f t="shared" si="260"/>
        <v>1</v>
      </c>
      <c r="V995" s="39">
        <f t="shared" si="249"/>
      </c>
      <c r="W995" s="39">
        <f t="shared" si="250"/>
      </c>
      <c r="X995" s="39">
        <f t="shared" si="251"/>
      </c>
      <c r="Y995" s="39">
        <f t="shared" si="252"/>
      </c>
      <c r="Z995" s="39">
        <f t="shared" si="253"/>
      </c>
      <c r="AA995" s="39">
        <f t="shared" si="254"/>
      </c>
      <c r="AB995" s="39">
        <f t="shared" si="255"/>
      </c>
      <c r="AC995" s="39">
        <f t="shared" si="256"/>
      </c>
      <c r="AD995" s="39">
        <f t="shared" si="257"/>
      </c>
      <c r="AE995" s="39">
        <f t="shared" si="258"/>
      </c>
      <c r="AF995" s="39"/>
      <c r="AX995" s="2">
        <v>0.010178228095339824</v>
      </c>
      <c r="AY995" s="39">
        <f t="shared" si="261"/>
        <v>-0.16424327902491911</v>
      </c>
      <c r="BA995" s="2">
        <f t="shared" si="259"/>
        <v>-0.1609551276182338</v>
      </c>
      <c r="BB995" s="37">
        <f t="shared" si="262"/>
        <v>10</v>
      </c>
      <c r="BD995" s="37">
        <f t="shared" si="264"/>
        <v>22.182066799999813</v>
      </c>
      <c r="BE995" s="2">
        <f t="shared" si="263"/>
        <v>0.001989437850097353</v>
      </c>
    </row>
    <row r="996" spans="1:57" ht="12.75">
      <c r="A996" s="1"/>
      <c r="B996" s="62"/>
      <c r="N996" s="37">
        <f t="shared" si="260"/>
        <v>1</v>
      </c>
      <c r="V996" s="39">
        <f t="shared" si="249"/>
      </c>
      <c r="W996" s="39">
        <f t="shared" si="250"/>
      </c>
      <c r="X996" s="39">
        <f t="shared" si="251"/>
      </c>
      <c r="Y996" s="39">
        <f t="shared" si="252"/>
      </c>
      <c r="Z996" s="39">
        <f t="shared" si="253"/>
      </c>
      <c r="AA996" s="39">
        <f t="shared" si="254"/>
      </c>
      <c r="AB996" s="39">
        <f t="shared" si="255"/>
      </c>
      <c r="AC996" s="39">
        <f t="shared" si="256"/>
      </c>
      <c r="AD996" s="39">
        <f t="shared" si="257"/>
      </c>
      <c r="AE996" s="39">
        <f t="shared" si="258"/>
      </c>
      <c r="AF996" s="39"/>
      <c r="AX996" s="2">
        <v>0.02866145817438276</v>
      </c>
      <c r="AY996" s="39">
        <f t="shared" si="261"/>
        <v>-0.15984250995848032</v>
      </c>
      <c r="BA996" s="2">
        <f t="shared" si="259"/>
        <v>-0.1609551276182338</v>
      </c>
      <c r="BB996" s="37">
        <f t="shared" si="262"/>
        <v>10</v>
      </c>
      <c r="BD996" s="37">
        <f t="shared" si="264"/>
        <v>22.19721439999981</v>
      </c>
      <c r="BE996" s="2">
        <f t="shared" si="263"/>
        <v>0.001954405610073513</v>
      </c>
    </row>
    <row r="997" spans="1:57" ht="12.75">
      <c r="A997" s="1"/>
      <c r="B997" s="62"/>
      <c r="N997" s="37">
        <f t="shared" si="260"/>
        <v>1</v>
      </c>
      <c r="V997" s="39">
        <f t="shared" si="249"/>
      </c>
      <c r="W997" s="39">
        <f t="shared" si="250"/>
      </c>
      <c r="X997" s="39">
        <f t="shared" si="251"/>
      </c>
      <c r="Y997" s="39">
        <f t="shared" si="252"/>
      </c>
      <c r="Z997" s="39">
        <f t="shared" si="253"/>
      </c>
      <c r="AA997" s="39">
        <f t="shared" si="254"/>
      </c>
      <c r="AB997" s="39">
        <f t="shared" si="255"/>
      </c>
      <c r="AC997" s="39">
        <f t="shared" si="256"/>
      </c>
      <c r="AD997" s="39">
        <f t="shared" si="257"/>
      </c>
      <c r="AE997" s="39">
        <f t="shared" si="258"/>
      </c>
      <c r="AF997" s="39"/>
      <c r="AX997" s="2">
        <v>-0.026039307840205084</v>
      </c>
      <c r="AY997" s="39">
        <f t="shared" si="261"/>
        <v>-0.1728665018667155</v>
      </c>
      <c r="BA997" s="2">
        <f t="shared" si="259"/>
        <v>-0.1609551276182338</v>
      </c>
      <c r="BB997" s="37">
        <f t="shared" si="262"/>
        <v>10</v>
      </c>
      <c r="BD997" s="37">
        <f t="shared" si="264"/>
        <v>22.21236199999981</v>
      </c>
      <c r="BE997" s="2">
        <f t="shared" si="263"/>
        <v>0.0019199211383902493</v>
      </c>
    </row>
    <row r="998" spans="1:57" ht="12.75">
      <c r="A998" s="1"/>
      <c r="B998" s="62"/>
      <c r="N998" s="37">
        <f t="shared" si="260"/>
        <v>1</v>
      </c>
      <c r="V998" s="39">
        <f t="shared" si="249"/>
      </c>
      <c r="W998" s="39">
        <f t="shared" si="250"/>
      </c>
      <c r="X998" s="39">
        <f t="shared" si="251"/>
      </c>
      <c r="Y998" s="39">
        <f t="shared" si="252"/>
      </c>
      <c r="Z998" s="39">
        <f t="shared" si="253"/>
      </c>
      <c r="AA998" s="39">
        <f t="shared" si="254"/>
      </c>
      <c r="AB998" s="39">
        <f t="shared" si="255"/>
      </c>
      <c r="AC998" s="39">
        <f t="shared" si="256"/>
      </c>
      <c r="AD998" s="39">
        <f t="shared" si="257"/>
      </c>
      <c r="AE998" s="39">
        <f t="shared" si="258"/>
      </c>
      <c r="AF998" s="39"/>
      <c r="AX998" s="2">
        <v>-0.0163197729422895</v>
      </c>
      <c r="AY998" s="39">
        <f t="shared" si="261"/>
        <v>-0.17055232689102132</v>
      </c>
      <c r="BA998" s="2">
        <f t="shared" si="259"/>
        <v>-0.1609551276182338</v>
      </c>
      <c r="BB998" s="37">
        <f t="shared" si="262"/>
        <v>10</v>
      </c>
      <c r="BD998" s="37">
        <f t="shared" si="264"/>
        <v>22.22750959999981</v>
      </c>
      <c r="BE998" s="2">
        <f t="shared" si="263"/>
        <v>0.001885977230892842</v>
      </c>
    </row>
    <row r="999" spans="1:57" ht="12.75">
      <c r="A999" s="1"/>
      <c r="B999" s="62"/>
      <c r="N999" s="37">
        <f t="shared" si="260"/>
        <v>1</v>
      </c>
      <c r="V999" s="39">
        <f t="shared" si="249"/>
      </c>
      <c r="W999" s="39">
        <f t="shared" si="250"/>
      </c>
      <c r="X999" s="39">
        <f t="shared" si="251"/>
      </c>
      <c r="Y999" s="39">
        <f t="shared" si="252"/>
      </c>
      <c r="Z999" s="39">
        <f t="shared" si="253"/>
      </c>
      <c r="AA999" s="39">
        <f t="shared" si="254"/>
      </c>
      <c r="AB999" s="39">
        <f t="shared" si="255"/>
      </c>
      <c r="AC999" s="39">
        <f t="shared" si="256"/>
      </c>
      <c r="AD999" s="39">
        <f t="shared" si="257"/>
      </c>
      <c r="AE999" s="39">
        <f t="shared" si="258"/>
      </c>
      <c r="AF999" s="39"/>
      <c r="AX999" s="2">
        <v>0.004076967680898463</v>
      </c>
      <c r="AY999" s="39">
        <f t="shared" si="261"/>
        <v>-0.16569596007597656</v>
      </c>
      <c r="BA999" s="2">
        <f t="shared" si="259"/>
        <v>-0.1609551276182338</v>
      </c>
      <c r="BB999" s="37">
        <f t="shared" si="262"/>
        <v>10</v>
      </c>
      <c r="BD999" s="37">
        <f t="shared" si="264"/>
        <v>22.242657199999808</v>
      </c>
      <c r="BE999" s="2">
        <f t="shared" si="263"/>
        <v>0.0018525667528037641</v>
      </c>
    </row>
    <row r="1000" spans="1:57" ht="12.75">
      <c r="A1000" s="1"/>
      <c r="B1000" s="62"/>
      <c r="N1000" s="37">
        <f t="shared" si="260"/>
        <v>1</v>
      </c>
      <c r="V1000" s="39">
        <f t="shared" si="249"/>
      </c>
      <c r="W1000" s="39">
        <f t="shared" si="250"/>
      </c>
      <c r="X1000" s="39">
        <f t="shared" si="251"/>
      </c>
      <c r="Y1000" s="39">
        <f t="shared" si="252"/>
      </c>
      <c r="Z1000" s="39">
        <f t="shared" si="253"/>
      </c>
      <c r="AA1000" s="39">
        <f t="shared" si="254"/>
      </c>
      <c r="AB1000" s="39">
        <f t="shared" si="255"/>
      </c>
      <c r="AC1000" s="39">
        <f t="shared" si="256"/>
      </c>
      <c r="AD1000" s="39">
        <f t="shared" si="257"/>
      </c>
      <c r="AE1000" s="39">
        <f t="shared" si="258"/>
      </c>
      <c r="AF1000" s="39"/>
      <c r="AX1000" s="2">
        <v>-0.015030671102023378</v>
      </c>
      <c r="AY1000" s="39">
        <f t="shared" si="261"/>
        <v>-0.17024539788143417</v>
      </c>
      <c r="BA1000" s="2">
        <f t="shared" si="259"/>
        <v>-0.1609551276182338</v>
      </c>
      <c r="BB1000" s="37">
        <f t="shared" si="262"/>
        <v>10</v>
      </c>
      <c r="BD1000" s="37">
        <f t="shared" si="264"/>
        <v>22.257804799999807</v>
      </c>
      <c r="BE1000" s="2">
        <f t="shared" si="263"/>
        <v>0.0018196826385143848</v>
      </c>
    </row>
    <row r="1001" spans="1:57" ht="13.5" thickBot="1">
      <c r="A1001" s="1"/>
      <c r="B1001" s="62"/>
      <c r="N1001" s="37">
        <f t="shared" si="260"/>
        <v>1</v>
      </c>
      <c r="V1001" s="39">
        <f t="shared" si="249"/>
      </c>
      <c r="W1001" s="39">
        <f t="shared" si="250"/>
      </c>
      <c r="X1001" s="39">
        <f t="shared" si="251"/>
      </c>
      <c r="Y1001" s="39">
        <f t="shared" si="252"/>
      </c>
      <c r="Z1001" s="39">
        <f t="shared" si="253"/>
      </c>
      <c r="AA1001" s="39">
        <f t="shared" si="254"/>
      </c>
      <c r="AB1001" s="39">
        <f t="shared" si="255"/>
      </c>
      <c r="AC1001" s="39">
        <f t="shared" si="256"/>
      </c>
      <c r="AD1001" s="39">
        <f t="shared" si="257"/>
      </c>
      <c r="AE1001" s="39">
        <f t="shared" si="258"/>
      </c>
      <c r="AF1001" s="39"/>
      <c r="AX1001" s="2">
        <v>-0.02620410779137547</v>
      </c>
      <c r="AY1001" s="39">
        <f t="shared" si="261"/>
        <v>-0.1729057399503275</v>
      </c>
      <c r="BA1001" s="2">
        <f t="shared" si="259"/>
        <v>-0.1609551276182338</v>
      </c>
      <c r="BB1001" s="37">
        <f t="shared" si="262"/>
        <v>10</v>
      </c>
      <c r="BD1001" s="37">
        <f t="shared" si="264"/>
        <v>22.272952399999806</v>
      </c>
      <c r="BE1001" s="2">
        <f t="shared" si="263"/>
        <v>0.001787317891368039</v>
      </c>
    </row>
    <row r="1002" ht="13.5" thickTop="1">
      <c r="A1002" s="63"/>
    </row>
  </sheetData>
  <mergeCells count="1">
    <mergeCell ref="B1:H1"/>
  </mergeCells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A2" sqref="A2"/>
    </sheetView>
  </sheetViews>
  <sheetFormatPr defaultColWidth="9.140625" defaultRowHeight="12.75"/>
  <cols>
    <col min="3" max="3" width="63.28125" style="2" customWidth="1"/>
    <col min="4" max="4" width="7.7109375" style="2" hidden="1" customWidth="1"/>
    <col min="5" max="5" width="13.00390625" style="2" hidden="1" customWidth="1"/>
    <col min="6" max="6" width="8.140625" style="2" hidden="1" customWidth="1"/>
    <col min="7" max="7" width="2.28125" style="2" hidden="1" customWidth="1"/>
    <col min="8" max="8" width="6.140625" style="2" hidden="1" customWidth="1"/>
  </cols>
  <sheetData>
    <row r="1" spans="1:9" ht="17.25" thickBot="1" thickTop="1">
      <c r="A1" s="27" t="s">
        <v>70</v>
      </c>
      <c r="B1" s="23"/>
      <c r="C1" s="28" t="str">
        <f>IF('Data Entry'!$R$9=1000,"Graphical Display of the Data","Note: Non-numeric value in your data set !")</f>
        <v>Graphical Display of the Data</v>
      </c>
      <c r="D1" s="8"/>
      <c r="E1" s="15"/>
      <c r="F1" s="9"/>
      <c r="G1" s="9"/>
      <c r="H1" s="10"/>
      <c r="I1" s="16"/>
    </row>
    <row r="2" spans="1:9" ht="13.5" thickTop="1">
      <c r="A2" s="18"/>
      <c r="B2" s="19"/>
      <c r="C2" s="17"/>
      <c r="D2" s="5"/>
      <c r="E2" s="5"/>
      <c r="F2" s="5"/>
      <c r="G2" s="5"/>
      <c r="H2" s="11"/>
      <c r="I2" s="16"/>
    </row>
    <row r="3" spans="1:9" ht="12.75" customHeight="1">
      <c r="A3" s="21" t="s">
        <v>71</v>
      </c>
      <c r="B3" s="22"/>
      <c r="C3" s="17"/>
      <c r="D3" s="5"/>
      <c r="E3" s="5"/>
      <c r="F3" s="5"/>
      <c r="G3" s="5"/>
      <c r="H3" s="11"/>
      <c r="I3" s="16"/>
    </row>
    <row r="4" spans="1:9" ht="12.75">
      <c r="A4" s="33" t="s">
        <v>24</v>
      </c>
      <c r="B4" s="34">
        <f>IF('Data Entry'!$R$9=1000,'Data Entry'!$R$12,"Error")</f>
        <v>14.7143</v>
      </c>
      <c r="C4" s="24"/>
      <c r="D4" s="5"/>
      <c r="E4" s="5"/>
      <c r="F4" s="5"/>
      <c r="G4" s="5"/>
      <c r="H4" s="11"/>
      <c r="I4" s="16"/>
    </row>
    <row r="5" spans="1:9" ht="12.75">
      <c r="A5" s="32" t="s">
        <v>25</v>
      </c>
      <c r="B5" s="34">
        <f>IF('Data Entry'!$R$9=1000,'Data Entry'!$R$13,"Error")</f>
        <v>15</v>
      </c>
      <c r="C5" s="24"/>
      <c r="D5" s="5"/>
      <c r="E5" s="5"/>
      <c r="F5" s="5"/>
      <c r="G5" s="5"/>
      <c r="H5" s="12"/>
      <c r="I5" s="16"/>
    </row>
    <row r="6" spans="1:9" ht="12.75">
      <c r="A6" s="32" t="s">
        <v>26</v>
      </c>
      <c r="B6" s="34">
        <f>IF('Data Entry'!$R$9=1000,'Data Entry'!$R$14,"Error")</f>
        <v>15</v>
      </c>
      <c r="C6" s="24"/>
      <c r="D6" s="5"/>
      <c r="E6" s="5"/>
      <c r="F6" s="5"/>
      <c r="G6" s="5"/>
      <c r="H6" s="12"/>
      <c r="I6" s="16"/>
    </row>
    <row r="7" spans="1:9" ht="12.75">
      <c r="A7" s="20"/>
      <c r="B7" s="19"/>
      <c r="C7" s="17"/>
      <c r="D7" s="5"/>
      <c r="E7" s="5"/>
      <c r="F7" s="5"/>
      <c r="G7" s="5"/>
      <c r="H7" s="12"/>
      <c r="I7" s="16"/>
    </row>
    <row r="8" spans="1:9" ht="12.75" customHeight="1">
      <c r="A8" s="21" t="s">
        <v>68</v>
      </c>
      <c r="B8" s="25"/>
      <c r="C8" s="17"/>
      <c r="D8" s="5"/>
      <c r="E8" s="5"/>
      <c r="F8" s="5"/>
      <c r="G8" s="5"/>
      <c r="H8" s="12"/>
      <c r="I8" s="16"/>
    </row>
    <row r="9" spans="1:9" ht="12.75">
      <c r="A9" s="26" t="s">
        <v>66</v>
      </c>
      <c r="B9" s="34">
        <f>IF('Data Entry'!$R$9=1000,'Data Entry'!$R$16,"Error")</f>
        <v>2.5246</v>
      </c>
      <c r="C9" s="24"/>
      <c r="D9" s="5"/>
      <c r="E9" s="5"/>
      <c r="F9" s="5"/>
      <c r="G9" s="5"/>
      <c r="H9" s="12"/>
      <c r="I9" s="16"/>
    </row>
    <row r="10" spans="1:9" ht="12.75">
      <c r="A10" s="26" t="s">
        <v>33</v>
      </c>
      <c r="B10" s="34">
        <f>IF('Data Entry'!$R$9=1000,'Data Entry'!$R$17,"Error")</f>
        <v>6.3736</v>
      </c>
      <c r="C10" s="24"/>
      <c r="D10" s="5"/>
      <c r="E10" s="5"/>
      <c r="F10" s="5"/>
      <c r="G10" s="5"/>
      <c r="H10" s="13"/>
      <c r="I10" s="16"/>
    </row>
    <row r="11" spans="1:9" ht="12.75">
      <c r="A11" s="26" t="s">
        <v>31</v>
      </c>
      <c r="B11" s="34">
        <f>IF('Data Entry'!$R$9=1000,'Data Entry'!$R$19,"Error")</f>
        <v>10</v>
      </c>
      <c r="C11" s="24"/>
      <c r="D11" s="5"/>
      <c r="E11" s="5"/>
      <c r="F11" s="5"/>
      <c r="G11" s="5"/>
      <c r="H11" s="11"/>
      <c r="I11" s="16"/>
    </row>
    <row r="12" spans="1:9" ht="12.75">
      <c r="A12" s="26" t="s">
        <v>32</v>
      </c>
      <c r="B12" s="34">
        <f>IF('Data Entry'!$R$9=1000,'Data Entry'!$R$20,"Error")</f>
        <v>19</v>
      </c>
      <c r="C12" s="24"/>
      <c r="D12" s="5"/>
      <c r="E12" s="5"/>
      <c r="F12" s="5"/>
      <c r="G12" s="5"/>
      <c r="H12" s="11"/>
      <c r="I12" s="16"/>
    </row>
    <row r="13" spans="1:9" ht="12.75">
      <c r="A13" s="26" t="s">
        <v>29</v>
      </c>
      <c r="B13" s="34">
        <f>IF('Data Entry'!$R$9=1000,'Data Entry'!$R$21,"Error")</f>
        <v>2.5</v>
      </c>
      <c r="C13" s="24"/>
      <c r="D13" s="5"/>
      <c r="E13" s="5"/>
      <c r="F13" s="5"/>
      <c r="G13" s="5"/>
      <c r="H13" s="11"/>
      <c r="I13" s="16"/>
    </row>
    <row r="14" spans="1:9" ht="12.75">
      <c r="A14" s="26" t="s">
        <v>28</v>
      </c>
      <c r="B14" s="34">
        <f>IF('Data Entry'!$R$9=1000,'Data Entry'!$R$18,"Error")</f>
        <v>9</v>
      </c>
      <c r="C14" s="24"/>
      <c r="D14" s="5"/>
      <c r="E14" s="5"/>
      <c r="F14" s="5"/>
      <c r="G14" s="5"/>
      <c r="H14" s="11"/>
      <c r="I14" s="16"/>
    </row>
    <row r="15" spans="1:9" ht="12.75">
      <c r="A15" s="20"/>
      <c r="B15" s="19"/>
      <c r="C15" s="17"/>
      <c r="D15" s="5"/>
      <c r="E15" s="5"/>
      <c r="F15" s="5"/>
      <c r="G15" s="5"/>
      <c r="H15" s="11"/>
      <c r="I15" s="16"/>
    </row>
    <row r="16" spans="1:9" ht="15">
      <c r="A16" s="21" t="s">
        <v>67</v>
      </c>
      <c r="B16" s="22"/>
      <c r="C16" s="17"/>
      <c r="D16" s="5"/>
      <c r="E16" s="5"/>
      <c r="F16" s="5"/>
      <c r="G16" s="5"/>
      <c r="H16" s="11"/>
      <c r="I16" s="16"/>
    </row>
    <row r="17" spans="1:9" ht="12.75">
      <c r="A17" s="29" t="s">
        <v>55</v>
      </c>
      <c r="B17" s="34">
        <f>IF('Data Entry'!$R$9=1000,'Data Entry'!$R$2,"Error")</f>
        <v>14</v>
      </c>
      <c r="C17" s="17"/>
      <c r="D17" s="5"/>
      <c r="E17" s="5"/>
      <c r="F17" s="5"/>
      <c r="G17" s="5"/>
      <c r="H17" s="11"/>
      <c r="I17" s="16"/>
    </row>
    <row r="18" spans="1:9" ht="13.5" thickBot="1">
      <c r="A18" s="30" t="s">
        <v>30</v>
      </c>
      <c r="B18" s="35">
        <f>IF('Data Entry'!$R$9=1000,'Data Entry'!$R$23,"Error")</f>
        <v>0.1716</v>
      </c>
      <c r="C18" s="31"/>
      <c r="D18" s="7"/>
      <c r="E18" s="7"/>
      <c r="F18" s="7"/>
      <c r="G18" s="7"/>
      <c r="H18" s="14"/>
      <c r="I18" s="16"/>
    </row>
    <row r="19" ht="13.5" thickTop="1">
      <c r="H19" s="4"/>
    </row>
    <row r="20" ht="12.75">
      <c r="H20" s="5"/>
    </row>
    <row r="21" ht="12.75">
      <c r="H21" s="4"/>
    </row>
    <row r="22" ht="12.75">
      <c r="H22" s="4"/>
    </row>
    <row r="23" ht="12.75">
      <c r="H23" s="4"/>
    </row>
    <row r="24" ht="12.75">
      <c r="H24" s="4"/>
    </row>
    <row r="25" ht="12.75">
      <c r="H25" s="4"/>
    </row>
    <row r="33" ht="12.75">
      <c r="H33" s="6"/>
    </row>
    <row r="34" ht="12.75">
      <c r="H34" s="6"/>
    </row>
    <row r="35" ht="12.75">
      <c r="H35" s="3"/>
    </row>
    <row r="36" ht="12.75">
      <c r="H36" s="6"/>
    </row>
    <row r="37" ht="12.75">
      <c r="H37" s="6"/>
    </row>
    <row r="38" ht="12.75">
      <c r="H38" s="6"/>
    </row>
    <row r="39" ht="12.75">
      <c r="H39" s="6"/>
    </row>
    <row r="40" ht="12.75">
      <c r="H40" s="6"/>
    </row>
  </sheetData>
  <printOptions horizontalCentered="1" verticalCentered="1"/>
  <pageMargins left="0.92" right="0.75" top="1" bottom="1" header="0.5" footer="0.5"/>
  <pageSetup blackAndWhite="1" horizontalDpi="300" verticalDpi="300" orientation="landscape" scale="135" r:id="rId2"/>
  <headerFooter alignWithMargins="0">
    <oddHeader>&amp;CSummary Template
by CJM
</oddHeader>
    <oddFooter>&amp;C&amp;T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Christopher Bilder</cp:lastModifiedBy>
  <cp:lastPrinted>1998-03-20T19:39:29Z</cp:lastPrinted>
  <dcterms:created xsi:type="dcterms:W3CDTF">1998-02-18T03:33:37Z</dcterms:created>
  <dcterms:modified xsi:type="dcterms:W3CDTF">2001-05-22T16:42:40Z</dcterms:modified>
  <cp:category/>
  <cp:version/>
  <cp:contentType/>
  <cp:contentStatus/>
</cp:coreProperties>
</file>